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36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<sst xmlns="http://schemas.openxmlformats.org/spreadsheetml/2006/main" count="1507" uniqueCount="623">
  <si>
    <t>CIG</t>
  </si>
  <si>
    <t>Struttura proponente</t>
  </si>
  <si>
    <t>Oggetto</t>
  </si>
  <si>
    <t>Scelta del contraente</t>
  </si>
  <si>
    <t>Elenco operatori invitati</t>
  </si>
  <si>
    <t>Aggiudicatario</t>
  </si>
  <si>
    <t>Importo di aggiudicazione</t>
  </si>
  <si>
    <t>Tempi</t>
  </si>
  <si>
    <t>Importo somme liquidate</t>
  </si>
  <si>
    <t>02204580423-Jesiservizi Srl</t>
  </si>
  <si>
    <t>GARA A PROCEDURA NEGOZIATA PER LAPPALTO DEL SERVIZIO DI CONCESSIONE DI UN FINANZIAMENTO NELLA FORMA DI UN MUTUO CHIROGRAFARIO DA DESTINARE ALLACQUISTO DI UN IMMOBILE DA ADIBIRE  A CUCINA CENTRALIZZATA</t>
  </si>
  <si>
    <t>04-PROCEDURA NEGOZIATA SENZA PREVIA PUBBLICAZIONE</t>
  </si>
  <si>
    <t>00172010423-BANCA DI CREDITO COOPERATIVO DI OSTRA VETERE S.C.</t>
  </si>
  <si>
    <t>48241.2</t>
  </si>
  <si>
    <t>inizio 30/04/2022, ultimazione 30/04/2032</t>
  </si>
  <si>
    <t>0.0</t>
  </si>
  <si>
    <t>Affidamento diretto per l'attivazione della polizza furto e incendio Farmacie comunali</t>
  </si>
  <si>
    <t>23-AFFIDAMENTO DIRETTO</t>
  </si>
  <si>
    <t>BRTGRG59C27F453T-BARTOLUCCI GIORGIO AGENZIA GENERALE UNIPOLSAI ASS.NI SPA</t>
  </si>
  <si>
    <t>4000.0</t>
  </si>
  <si>
    <t>inizio 01/01/2022, ultimazione 31/12/2023</t>
  </si>
  <si>
    <t xml:space="preserve">FORNITURA MATERIALE CNSUMABILE PER MACCHINE DA UFFICIO </t>
  </si>
  <si>
    <t>01187390420-LA SCRIVENTE SRL</t>
  </si>
  <si>
    <t>15000.0</t>
  </si>
  <si>
    <t>inizio 01/01/2022, ultimazione 31/12/2024</t>
  </si>
  <si>
    <t xml:space="preserve">Affidamento diretto per l'attivazione della polizza infortuni dipendenti Farmacie comunali. </t>
  </si>
  <si>
    <t>1900.0</t>
  </si>
  <si>
    <t>inizio 01/01/2022, ultimazione 31/12/2022</t>
  </si>
  <si>
    <t xml:space="preserve">Affidamento diretto per lattivazione della polizza incendio ed eventi catastrofici Farmacia comunale 1. </t>
  </si>
  <si>
    <t>1500.0</t>
  </si>
  <si>
    <t>Polizza rc farmacisti Lloyds</t>
  </si>
  <si>
    <t>10548370963-LLOYD'S INSURANCE COMPANY SA</t>
  </si>
  <si>
    <t>3631.52</t>
  </si>
  <si>
    <t>Aggiornamento software gestione servizio refezione scolastica</t>
  </si>
  <si>
    <t>03206430542-Nexus &amp; Soci Srl</t>
  </si>
  <si>
    <t>21500.0</t>
  </si>
  <si>
    <t>Affidamento diretto per l'attivazione della polizza RC patrimoniale SocietÃ  Jesiservizi S.r.l.</t>
  </si>
  <si>
    <t>12525420159-XL Insurance Company SE</t>
  </si>
  <si>
    <t>9000.0</t>
  </si>
  <si>
    <t>Noleggio cuocipasta</t>
  </si>
  <si>
    <t>02331320420-ARREDOFEST SRL</t>
  </si>
  <si>
    <t>500.0</t>
  </si>
  <si>
    <t>inizio 29/12/2021, ultimazione 30/06/2022</t>
  </si>
  <si>
    <t>Fornitura pietrisco</t>
  </si>
  <si>
    <t>02194600421-Marasca Guerrino e Mirko S.r.l.</t>
  </si>
  <si>
    <t>3675.0</t>
  </si>
  <si>
    <t>inizio 21/12/2021, ultimazione 30/12/2021</t>
  </si>
  <si>
    <t>AttivitÃ  complementari Direzione Lavori Centro Ambiente</t>
  </si>
  <si>
    <t>BRCFBA86A30E388R-Barchiesi Fabio</t>
  </si>
  <si>
    <t>22538.2</t>
  </si>
  <si>
    <t>inizio 20/12/2021, ultimazione 31/12/2021</t>
  </si>
  <si>
    <t>Fornitura guaina e gel impermeabilizzante per lavori allo Stadio</t>
  </si>
  <si>
    <t>02162090423-NATALUCCI MARINO SNC</t>
  </si>
  <si>
    <t>910.2</t>
  </si>
  <si>
    <t>Affidamento diretto per la fornitura e posa in opera di infissi</t>
  </si>
  <si>
    <t>01121560435-METALINFISSI DI LANCIONI P.E MOZZONI G.SNC</t>
  </si>
  <si>
    <t>7400.0</t>
  </si>
  <si>
    <t>Manutenzione straordinaria urgente abbattimento piante - Stadio Comunale</t>
  </si>
  <si>
    <t>MZZTTV81M17H769T-MR GREEN DI OTTAVIO MOZZONI</t>
  </si>
  <si>
    <t>14200.0</t>
  </si>
  <si>
    <t>inizio 20/12/2021, ultimazione 27/06/2022</t>
  </si>
  <si>
    <t>Fornitura compattatore scarrabile "monopala"</t>
  </si>
  <si>
    <t>03224950174-MONCINI INDUSTRIE SRL</t>
  </si>
  <si>
    <t>Servizio di allontanamento volatili - montaggio rete tribuna Stadio Comunale</t>
  </si>
  <si>
    <t>PRMMSM62R24G479X-PARADIGMA DI MASSIMO PIERMARIA</t>
  </si>
  <si>
    <t>12900.0</t>
  </si>
  <si>
    <t>inizio 01/12/2021, ultimazione 30/06/2022</t>
  </si>
  <si>
    <t>Pulizia straordinaria spogliatoi igiene urbana post lavori</t>
  </si>
  <si>
    <t>01450820426-COOPERATIVA SOCIALE TADAMON ONLUS</t>
  </si>
  <si>
    <t>1000.0</t>
  </si>
  <si>
    <t>inizio 01/12/2021, ultimazione 31/12/2021</t>
  </si>
  <si>
    <t>Fornitura stabilizzato bianco per manutenzione stadio</t>
  </si>
  <si>
    <t>02556490429-Nuova edil System srl</t>
  </si>
  <si>
    <t>990.0</t>
  </si>
  <si>
    <t>fornitura licenze software gestionale farmacie</t>
  </si>
  <si>
    <t>02216800447-SC INFORMATICA SRL</t>
  </si>
  <si>
    <t>21369.0</t>
  </si>
  <si>
    <t>inizio 01/12/2021, ultimazione 31/12/2024</t>
  </si>
  <si>
    <t>Fornitura pneumatici igiene urbana DX826RY</t>
  </si>
  <si>
    <t>00460280423-Esina pneumatici Srl</t>
  </si>
  <si>
    <t>900.0</t>
  </si>
  <si>
    <t>Servizio di trasporto contenitori per rifiuti Jcoplastic</t>
  </si>
  <si>
    <t>03436470656-Filetti Trasporti Srl</t>
  </si>
  <si>
    <t>Fornitura cancelleria</t>
  </si>
  <si>
    <t>03222970406-Myo Spa</t>
  </si>
  <si>
    <t>950.0</t>
  </si>
  <si>
    <t>Rinnovo pec</t>
  </si>
  <si>
    <t>04552920482-ARUBA SPA</t>
  </si>
  <si>
    <t>115.0</t>
  </si>
  <si>
    <t>inizio 01/12/2021, ultimazione 30/11/2022</t>
  </si>
  <si>
    <t>Servizio stampa ed invio bollettini postali</t>
  </si>
  <si>
    <t>04839740489-Postel spa</t>
  </si>
  <si>
    <t>12000.0</t>
  </si>
  <si>
    <t>inizio 01/12/2021, ultimazione 31/12/2022</t>
  </si>
  <si>
    <t>Fornitura arredi spogliatoi igiene urbana</t>
  </si>
  <si>
    <t>02732620428-GRUPPO PULITA SRL</t>
  </si>
  <si>
    <t>999.35</t>
  </si>
  <si>
    <t>Fornitura ghiaia calcarea bianca per Stadio Comunale</t>
  </si>
  <si>
    <t>Fornitura cassoni per rifiuti per Centro ambiente</t>
  </si>
  <si>
    <t>03350060657-JCOPLASTIC SPA</t>
  </si>
  <si>
    <t>713.76</t>
  </si>
  <si>
    <t>Fornitura software a circuito con tutor a pacchetto orario per le farmacie</t>
  </si>
  <si>
    <t>02999210541-FIDELITY SALUS SRL</t>
  </si>
  <si>
    <t>Servizio di sanificazione</t>
  </si>
  <si>
    <t>01340370426-Quark Srl</t>
  </si>
  <si>
    <t>Fornitura mascherine FFP2</t>
  </si>
  <si>
    <t>08050520967-BLUEBAG ITALIA SRL</t>
  </si>
  <si>
    <t>1650.0</t>
  </si>
  <si>
    <t>Fornitura rete mesh per centro ambiente</t>
  </si>
  <si>
    <t>02146800426-DIGITALL SRL</t>
  </si>
  <si>
    <t>1300.0</t>
  </si>
  <si>
    <t>Strumento di misura e materiale elettrico pubblica illuminazione</t>
  </si>
  <si>
    <t>02778790218-Conrad Italia Srl</t>
  </si>
  <si>
    <t>400.15</t>
  </si>
  <si>
    <t>Fornitura shoppers farmacie</t>
  </si>
  <si>
    <t>02637400744-PHARMABIO SRL</t>
  </si>
  <si>
    <t>Fornitura pneumaticiZA843XE AP682AE</t>
  </si>
  <si>
    <t>inizio 20/11/2021, ultimazione 31/12/2021</t>
  </si>
  <si>
    <t>Fornitura barriere stradali per nuovo Centro Ambiente</t>
  </si>
  <si>
    <t>01156590422-Delta segnaletica Srl</t>
  </si>
  <si>
    <t>607.1</t>
  </si>
  <si>
    <t>inizio 20/11/2021, ultimazione 30/11/2021</t>
  </si>
  <si>
    <t>Riparazione guasto semaforo</t>
  </si>
  <si>
    <t>130.0</t>
  </si>
  <si>
    <t>Fornitura lampadine Semafori pubblica illuminazione</t>
  </si>
  <si>
    <t>00825330285-Sonepar Spa</t>
  </si>
  <si>
    <t>143.2</t>
  </si>
  <si>
    <t>inizio 17/11/2021, ultimazione 31/12/2021</t>
  </si>
  <si>
    <t>Servizio montaggio rete mesh</t>
  </si>
  <si>
    <t>01447860436-Publicolor Sas</t>
  </si>
  <si>
    <t>2500.0</t>
  </si>
  <si>
    <t>inizio 15/11/2021, ultimazione 31/12/2021</t>
  </si>
  <si>
    <t>Acquisto 3 tunnel + 1 tettoia Centro Ambiente</t>
  </si>
  <si>
    <t>01623950431-Adriatica Chiusure Sas di Bruno Walter</t>
  </si>
  <si>
    <t>34801.0</t>
  </si>
  <si>
    <t>inizio 15/11/2021, ultimazione 30/06/2022</t>
  </si>
  <si>
    <t>10440.3</t>
  </si>
  <si>
    <t>Fornitura barriera stradale</t>
  </si>
  <si>
    <t>02440510424-Tecnologia e Sicurezza Srl</t>
  </si>
  <si>
    <t>2350.0</t>
  </si>
  <si>
    <t>inizio 12/11/2021, ultimazione 31/12/2021</t>
  </si>
  <si>
    <t>Procedura negoziata per la fornitura e posa in opera di infissi in ferro</t>
  </si>
  <si>
    <t>02394870428-TECNOEDIL 2 SRL</t>
  </si>
  <si>
    <t>29500.0</t>
  </si>
  <si>
    <t>inizio 11/11/2021, ultimazione 31/12/2021</t>
  </si>
  <si>
    <t>Servizio somministrazione personale pubblica illuminazione</t>
  </si>
  <si>
    <t>06390410964-AGENZIA PIU' SRL</t>
  </si>
  <si>
    <t>8000.0</t>
  </si>
  <si>
    <t>inizio 10/11/2021, ultimazione 28/02/2022</t>
  </si>
  <si>
    <t>Fornitura segnaletica stradale Centro Ambiente</t>
  </si>
  <si>
    <t>869.15</t>
  </si>
  <si>
    <t>inizio 10/11/2021, ultimazione 31/12/2021</t>
  </si>
  <si>
    <t>Servizio formativo di aggiornamento in materia di privacy</t>
  </si>
  <si>
    <t>02530850425-SAT SNC di Latini Alessandro</t>
  </si>
  <si>
    <t>800.0</t>
  </si>
  <si>
    <t>inizio 09/11/2021, ultimazione 31/12/2021</t>
  </si>
  <si>
    <t>Progettazione preliminari fornitura e posa in opera sistma gestione sosta</t>
  </si>
  <si>
    <t>PRTFNC71P06E388F-Francesco Antonio Pieretti</t>
  </si>
  <si>
    <t>3000.0</t>
  </si>
  <si>
    <t>inizio 08/11/2021, ultimazione 31/12/2021</t>
  </si>
  <si>
    <t>Lanterna semaforica completa giallo rosso verde su palo</t>
  </si>
  <si>
    <t>00857000152-Scae Spa</t>
  </si>
  <si>
    <t>417.0</t>
  </si>
  <si>
    <t>inizio 01/11/2021, ultimazione 30/11/2021</t>
  </si>
  <si>
    <t>Fornitura cassone scarrabile</t>
  </si>
  <si>
    <t>03320090172-BTE SPA</t>
  </si>
  <si>
    <t>8900.0</t>
  </si>
  <si>
    <t>inizio 01/11/2021, ultimazione 31/12/2021</t>
  </si>
  <si>
    <t>Fornitura materiali edili intervento presso lo stadio comunale effettuato in economia</t>
  </si>
  <si>
    <t>Fornitura vestiario ausiliari</t>
  </si>
  <si>
    <t>01708990443-CCCP SRL</t>
  </si>
  <si>
    <t>222.0</t>
  </si>
  <si>
    <t>Fornitura motorino interno scuolabus FN674NC</t>
  </si>
  <si>
    <t>00934020421-RISTE' SRL</t>
  </si>
  <si>
    <t>980.0</t>
  </si>
  <si>
    <t>Prove sui materiali da costruzione spogliatoi al Centro ambiente</t>
  </si>
  <si>
    <t>01146570427-Meccano Scpa</t>
  </si>
  <si>
    <t>255.6</t>
  </si>
  <si>
    <t>Servizio di telefonia e connettivitÃ  Farmacia 2</t>
  </si>
  <si>
    <t>02517580920-Wind Tre Spa</t>
  </si>
  <si>
    <t>Lavori realizzazione impianto elettrico spogliatoi operai</t>
  </si>
  <si>
    <t>02755420425-Paladini Marcello Srl</t>
  </si>
  <si>
    <t>6925.37</t>
  </si>
  <si>
    <t>Servizio di custodia e manutenzione ordinaria dello stadio</t>
  </si>
  <si>
    <t>27120.0</t>
  </si>
  <si>
    <t>inizio 27/10/2021, ultimazione 31/10/2022</t>
  </si>
  <si>
    <t>Servizio riparazione delle amcchine operatrici</t>
  </si>
  <si>
    <t>01356410439-Moretti Antonio &amp; C. snc</t>
  </si>
  <si>
    <t>25000.0</t>
  </si>
  <si>
    <t>inizio 06/10/2021, ultimazione 31/12/2021</t>
  </si>
  <si>
    <t>Fornitura e posa in opera di motoriduttore 230 VAC per cancello scorrevoli</t>
  </si>
  <si>
    <t>1238.0</t>
  </si>
  <si>
    <t>inizio 01/10/2021, ultimazione 31/12/2021</t>
  </si>
  <si>
    <t>Fornitura pneumatici scuolabus</t>
  </si>
  <si>
    <t>480.0</t>
  </si>
  <si>
    <t>inizio 01/10/2021, ultimazione 30/11/2021</t>
  </si>
  <si>
    <t>Servizi pubblicazione bandi di gara</t>
  </si>
  <si>
    <t>12328591008-Pubbligare management Srl</t>
  </si>
  <si>
    <t>6000.0</t>
  </si>
  <si>
    <t>inizio 01/10/2021, ultimazione 31/12/2022</t>
  </si>
  <si>
    <t>Servizi di coordinamento della sicurezza gara parcometri</t>
  </si>
  <si>
    <t>5040.0</t>
  </si>
  <si>
    <t>Fornitura calcestruzzo per lavori Centro Ambiente su beni di terzi ???</t>
  </si>
  <si>
    <t>435.0</t>
  </si>
  <si>
    <t>Polizza Itas incendio via granita viale don minzoni</t>
  </si>
  <si>
    <t>02525520223-ITAS MUTUA</t>
  </si>
  <si>
    <t>899.0</t>
  </si>
  <si>
    <t>inizio 01/10/2021, ultimazione 30/09/2022</t>
  </si>
  <si>
    <t>Fornitura parti di ricambio compattatori</t>
  </si>
  <si>
    <t>00100920602-Fratelli Mazzocchia Spa</t>
  </si>
  <si>
    <t>Fornitura materiale di cancelleria</t>
  </si>
  <si>
    <t>1071.46</t>
  </si>
  <si>
    <t>inizio 01/10/2021, ultimazione 31/10/2021</t>
  </si>
  <si>
    <t>Fornitura contalitri turbina e posa in opera</t>
  </si>
  <si>
    <t>02430480422-New Land Srl</t>
  </si>
  <si>
    <t>700.0</t>
  </si>
  <si>
    <t>Fornitura materiali inerti</t>
  </si>
  <si>
    <t>930.0</t>
  </si>
  <si>
    <t>Fornitura centralina per semaforo Giardini Pubblici</t>
  </si>
  <si>
    <t>3980.0</t>
  </si>
  <si>
    <t>inizio 20/09/2021, ultimazione 31/10/2021</t>
  </si>
  <si>
    <t>Scheda alimentazione centralina per riparazione semaforo incrocio ex Frulla</t>
  </si>
  <si>
    <t>461.0</t>
  </si>
  <si>
    <t>Dominio jesiservizi.it .com</t>
  </si>
  <si>
    <t>25.0</t>
  </si>
  <si>
    <t>inizio 03/09/2021, ultimazione 31/08/2022</t>
  </si>
  <si>
    <t>24.98</t>
  </si>
  <si>
    <t>Fornitura materiali edili</t>
  </si>
  <si>
    <t>01294450422-GAGLIARDINI SRL</t>
  </si>
  <si>
    <t>10024.84</t>
  </si>
  <si>
    <t>inizio 01/09/2021, ultimazione 30/11/2021</t>
  </si>
  <si>
    <t>7091.79</t>
  </si>
  <si>
    <t>Fornitura Eprom programma soste</t>
  </si>
  <si>
    <t>00162020549-Sis segnaletica industriale srl</t>
  </si>
  <si>
    <t>1348.0</t>
  </si>
  <si>
    <t>inizio 01/09/2021, ultimazione 30/09/2021</t>
  </si>
  <si>
    <t>Fornitura notebook Giulietti</t>
  </si>
  <si>
    <t>02409740244-Campustore Srl</t>
  </si>
  <si>
    <t>746.0</t>
  </si>
  <si>
    <t>Fornitura attrezzatura per raccolta differenziata</t>
  </si>
  <si>
    <t>01281780302-Mattiussi Ecologia Spa</t>
  </si>
  <si>
    <t>9391.0</t>
  </si>
  <si>
    <t>inizio 01/09/2021, ultimazione 31/12/2021</t>
  </si>
  <si>
    <t>Fornitura bidoni raccolta differenziata</t>
  </si>
  <si>
    <t>39000.0</t>
  </si>
  <si>
    <t>inizio 01/09/2021, ultimazione 31/12/2022</t>
  </si>
  <si>
    <t>9648.5</t>
  </si>
  <si>
    <t>Fornitura parti di ricambio parcometri</t>
  </si>
  <si>
    <t>01691590085-Park Service Srl</t>
  </si>
  <si>
    <t>Fornitura urgente pneumatici scuolabus FN674NC</t>
  </si>
  <si>
    <t>00460280423-Esina pneumatici srl</t>
  </si>
  <si>
    <t>Fornitura carburante scuolabus Chiaravalle</t>
  </si>
  <si>
    <t>02015010420-SIMONETTI MARIO SRL 02015010420</t>
  </si>
  <si>
    <t>1411.26</t>
  </si>
  <si>
    <t>207.07</t>
  </si>
  <si>
    <t>Fornitura carta parcometro Stelio</t>
  </si>
  <si>
    <t>1570.0</t>
  </si>
  <si>
    <t>Servizio smontaggio gomme usate per riciclo rifiuti</t>
  </si>
  <si>
    <t>Fornitura notebook direttore</t>
  </si>
  <si>
    <t>04406950875-Cartoidee di Cultraro Vasta Giuseppe</t>
  </si>
  <si>
    <t>594.97</t>
  </si>
  <si>
    <t>Lavori ampliamento spogliatoi igiene urbana</t>
  </si>
  <si>
    <t>00190550426-Gruppo Ma.pa Cannelloni costruzioni srl</t>
  </si>
  <si>
    <t>69500.0</t>
  </si>
  <si>
    <t>50600.0</t>
  </si>
  <si>
    <t>Lavori completamento Centro Ambiente illuminazione esterna impianto elettrico</t>
  </si>
  <si>
    <t>40804.85</t>
  </si>
  <si>
    <t>inizio 19/08/2021, ultimazione 30/11/2021</t>
  </si>
  <si>
    <t>Fornitura ricambi spazzatrice</t>
  </si>
  <si>
    <t>01694040674-GILMAR SRL</t>
  </si>
  <si>
    <t>8715.15</t>
  </si>
  <si>
    <t>inizio 12/08/2021, ultimazione 31/12/2022</t>
  </si>
  <si>
    <t>Fornitura pneumatici per mezzo Iveco</t>
  </si>
  <si>
    <t>02321520427-PUNTOGOMME CONTINI SRL</t>
  </si>
  <si>
    <t>1872.0</t>
  </si>
  <si>
    <t>inizio 12/08/2021, ultimazione 30/09/2021</t>
  </si>
  <si>
    <t>Intervento di ultimazione lavori Centro ambiente</t>
  </si>
  <si>
    <t>00143690436-MONTEDIL SRL</t>
  </si>
  <si>
    <t>6710.18</t>
  </si>
  <si>
    <t>inizio 01/08/2021, ultimazione 31/08/2021</t>
  </si>
  <si>
    <t>Fornitura progetto comunicativo e pennellatura informativa cartellonistica Centro Ambiente</t>
  </si>
  <si>
    <t>fornitura energia elettrica POD JESI</t>
  </si>
  <si>
    <t>02968430237-AGSM ENERGIA SPA</t>
  </si>
  <si>
    <t>23500.0</t>
  </si>
  <si>
    <t>inizio 01/08/2021, ultimazione 31/07/2022</t>
  </si>
  <si>
    <t>9517.51</t>
  </si>
  <si>
    <t>Videocitofono per Via Granita</t>
  </si>
  <si>
    <t>615.81</t>
  </si>
  <si>
    <t>inizio 01/08/2021, ultimazione 31/12/2021</t>
  </si>
  <si>
    <t>137.18</t>
  </si>
  <si>
    <t>Fornitura Toner</t>
  </si>
  <si>
    <t>1549.3</t>
  </si>
  <si>
    <t>Lavori complementari manutenzione straordinaria Centro ambiente</t>
  </si>
  <si>
    <t>01200280426-CAV.ALDO ILARI SNC DI ILARI SANDRO E C.</t>
  </si>
  <si>
    <t>127770.3</t>
  </si>
  <si>
    <t>Scala attrezzatura per pubbliCa illuminazione</t>
  </si>
  <si>
    <t>00096270426-Batazzi Nicola Snc</t>
  </si>
  <si>
    <t>355.74</t>
  </si>
  <si>
    <t>inizio 29/07/2021, ultimazione 31/08/2021</t>
  </si>
  <si>
    <t>Fornitura vernice per taccialinee</t>
  </si>
  <si>
    <t>718.55</t>
  </si>
  <si>
    <t>Servizio trasporti ingombranti</t>
  </si>
  <si>
    <t>02106690429-Cavallari srl</t>
  </si>
  <si>
    <t>2400.0</t>
  </si>
  <si>
    <t>inizio 28/07/2021, ultimazione 31/08/2021</t>
  </si>
  <si>
    <t>Fornitura olio</t>
  </si>
  <si>
    <t>00807780424-Oil Com srl</t>
  </si>
  <si>
    <t>5075.98</t>
  </si>
  <si>
    <t>inizio 16/07/2021, ultimazione 31/07/2021</t>
  </si>
  <si>
    <t>POLIZZA RCA LIBRO MATRICOLA + ARD</t>
  </si>
  <si>
    <t>BRTGRG59C27F453T-BARTOLUCCI GIORGIO AGENZIA GENERALE UNIPOLSAI ASS.NI SPA,02597540422-Davide Taffuri &amp; Gianluca Martinelli SNC,00831350673-ASS.CO. S.A.S. DI MONTI LUCIANA E COMPAGNONI SILVIO E C.,00110750221-ITAS MUTUA,01757980923-NOBIS COMPAGNIA DI ASSICURAZIONI SPA,02503070357-parmeggiani group srl</t>
  </si>
  <si>
    <t>124000.0</t>
  </si>
  <si>
    <t>inizio 01/07/2021, ultimazione 30/06/2023</t>
  </si>
  <si>
    <t>60585.0</t>
  </si>
  <si>
    <t>POLIZZA RCT/O</t>
  </si>
  <si>
    <t>BRTGRG59C27F453T-BARTOLUCCI GIORGIO AGENZIA GENERALE UNIPOLSAI ASS.NI SPA,00831350673-ASS.CO. S.A.S. DI MONTI LUCIANA E COMPAGNONI SILVIO E C.,00110750221-ITAS MUTUA,01757980923-NOBIS COMPAGNIA DI ASSICURAZIONI SPA,02597540422-Davide Taffuri &amp; Gianluca Martinelli SNC,02503070357-parmeggiani group srl</t>
  </si>
  <si>
    <t>17100.0</t>
  </si>
  <si>
    <t>8550.0</t>
  </si>
  <si>
    <t>TRASPORTO E RECUPERO DI RIFIUTI BIODEGRADABILI PROVENIENTE DALLA MANUTENZIONE DEI PARCHI E GIARDINI (Codice EER 20.02.01)</t>
  </si>
  <si>
    <t>01-PROCEDURA APERTA</t>
  </si>
  <si>
    <t>01518000433-trasporti ecologici cirioni arduino srl,02386380428-AUTOSPURGHI CM SRL,00033080425-MST SRL SOCIETA'UNIPERSONALE DI MANGIALARDO SIMONE</t>
  </si>
  <si>
    <t>00033080425-MST SRL SOCIETA'UNIPERSONALE DI MANGIALARDO SIMONE</t>
  </si>
  <si>
    <t>504000.0</t>
  </si>
  <si>
    <t>inizio 01/07/2021, ultimazione 31/12/2024</t>
  </si>
  <si>
    <t>12602.88</t>
  </si>
  <si>
    <t>Fornitura buoni carburanti cartacei per i dipendneti</t>
  </si>
  <si>
    <t>02015010420-SIMONETTI MARIO SRL</t>
  </si>
  <si>
    <t>10870.9</t>
  </si>
  <si>
    <t>inizio 01/07/2021, ultimazione 31/07/2021</t>
  </si>
  <si>
    <t>TRASPORTO E RECUPERO DI RIFIUTI PROVENIENTI DALLO SPAZZAMENTO STRADALE (Codice EER 20.03.03)</t>
  </si>
  <si>
    <t>01518000433-trasporti ecologici cirioni arduino srl,00033080425-MST SRL SOCIETA'UNIPERSONALE DI MANGIALARDO SIMONE,02386380428-AUTOSPURGHI CM SRL</t>
  </si>
  <si>
    <t>01518000433-trasporti ecologici cirioni arduino srl</t>
  </si>
  <si>
    <t>172830.35</t>
  </si>
  <si>
    <t>2305.06</t>
  </si>
  <si>
    <t>Fornitura ricambi per bidoni</t>
  </si>
  <si>
    <t>1421.01</t>
  </si>
  <si>
    <t>incarico per variazione catastale palazzina veterinari</t>
  </si>
  <si>
    <t>PGLMRZ68H29E388D-PIGLIAPOCO MAURIZIO</t>
  </si>
  <si>
    <t>499.82</t>
  </si>
  <si>
    <t>inizio 01/07/2021, ultimazione 31/12/2021</t>
  </si>
  <si>
    <t>Scuolabus usati</t>
  </si>
  <si>
    <t>88500.0</t>
  </si>
  <si>
    <t>inizio 01/07/2021, ultimazione 30/09/2021</t>
  </si>
  <si>
    <t>Polizza Chubb responsabilitÃ  amministratori</t>
  </si>
  <si>
    <t>04124720964-Chubb European Group SE</t>
  </si>
  <si>
    <t>4278.75</t>
  </si>
  <si>
    <t>inizio 01/07/2021, ultimazione 30/06/2022</t>
  </si>
  <si>
    <t>Servizio seguimi poste italiane</t>
  </si>
  <si>
    <t>97103880585-POSTE ITALIANE</t>
  </si>
  <si>
    <t>43.56</t>
  </si>
  <si>
    <t>inizio 09/06/2021, ultimazione 08/12/2021</t>
  </si>
  <si>
    <t>CONSULENZA TECNICA REFEZIONE SCOLASTICA</t>
  </si>
  <si>
    <t>02857010421-BLU3PROFESSIONAL SRL</t>
  </si>
  <si>
    <t>1250.0</t>
  </si>
  <si>
    <t>inizio 01/06/2021, ultimazione 31/12/2021</t>
  </si>
  <si>
    <t>fornitura vestiario pubblica illuminazione</t>
  </si>
  <si>
    <t>427.5</t>
  </si>
  <si>
    <t>inizio 01/06/2021, ultimazione 31/07/2021</t>
  </si>
  <si>
    <t>Supporto sopralluoghi refezione scolastica</t>
  </si>
  <si>
    <t>FORNITURA STAMPANTE ZEBRA E MULTIFUNZIONE</t>
  </si>
  <si>
    <t>508.0</t>
  </si>
  <si>
    <t>Fornitura buoni pasto elettronici</t>
  </si>
  <si>
    <t>08122660585-Repas Lunch Coupon srl</t>
  </si>
  <si>
    <t>2815.89</t>
  </si>
  <si>
    <t>1922.34</t>
  </si>
  <si>
    <t>Procedura negoziata per l'affidamento in appalto dei lavori di riqualificazione energetica, adeguamento normativo ed ampliamento degli impianti di pubblica illuminazione  conformi al DM 27/09/2017 con l'introduzione di tecnologie per la smart city</t>
  </si>
  <si>
    <t>FRSPTR69P25G273Z-FRUSTIERICOSTRUZIONISRL con ruolo 01-MANDANTE,01689690848-SIAT S.R.L. con ruolo 02-MANDATARIA,00361930803-R.ED.EL SRL,01734970120-VARESE RISORSE,01384070445-MENOWATT GE SPA,01262460445-ECOELPIDIENSE SRL con ruolo 01-MANDANTE,02539300414-OPERA LIGHT SRL con ruolo 02-MANDATARIA,01096690431-EREDI PACI GERARDO SRL con ruolo 01-MANDANTE,04014130274-ATLANTICO con ruolo 02-MANDATARIA,01373380516-IGE IMPIANTI SRL con ruolo 01-MANDANTE,01145980437-STACCHIO IMPIANTI SRL con ruolo 02-MANDATARIA,01014090433-C.P.M. GESTIONI TERMICHE S.R.L. con ruolo 01-MANDANTE,00325350429-SIEM SRL con ruolo 02-MANDATARIA,01626690547-TOFI IMPIANTI ELETTRICI SRL con ruolo 01-MANDANTE,00642570246-S.I.E.I. SRL con ruolo 02-MANDATARIA,00441900446-ELETTRO STELLA SRL,02768460657-I.T. SRL INNOVAZIONE E TECNOLOGIE,02473780845-FAREL IMPIANTI SRL,03708350651-DERVIT SPA,04908700729-DE CICCO SRL,04616010874-I2C ELETTRONICA SRL,04606020875-ETT S.R.L.,10149111006-CONSORZIO STABILE VITRUVIO S.C.AR.L.,01463660561-Morelli Giorgio Srl,03530851207-CONSORZIO INTEGRA SOCIETA' COOPERATIVA,02509380693-S.C. IMPIANTI SRLS,02821420540-COSMOS CONSALVI SRL,MTRSVT89L15A285I-S.M. COSTRUZIONI GENERALI di Salvatore Matarrese,03140770615-FATO LOGISTIC EQUIPMENTS SPA,02061620676-M&amp;P BUILDING SRL,02235730799-LE.CO.GEN. S.R.L.,00082190430-MARIANI SRL,07149930583-ENGIE SERVIZI SPA,00154950364-CPL Concordia Soc. Coop.,01693760207-iMARTINI s.r.l.,00085050391-CEIR societÃ  consortile ccoperativa,04733250650-PROGRESS IMPIANTI GROUP S.R.L.,06127200720-LORUSSO IMPIANTI SRL</t>
  </si>
  <si>
    <t>01096690431-EREDI PACI GERARDO SRL con ruolo 01-MANDANTE,04014130274-ATLANTICO con ruolo 02-MANDATARIA</t>
  </si>
  <si>
    <t>3253632.05</t>
  </si>
  <si>
    <t>inizio 13/05/2021, ultimazione 30/06/2022</t>
  </si>
  <si>
    <t>660471.28</t>
  </si>
  <si>
    <t>Sacchi di colore giallo plastica e metallo</t>
  </si>
  <si>
    <t>01343790554-CEPLAST SPA</t>
  </si>
  <si>
    <t>10000.0</t>
  </si>
  <si>
    <t>inizio 01/05/2021, ultimazione 31/12/2022</t>
  </si>
  <si>
    <t>4504.5</t>
  </si>
  <si>
    <t>Corso primo soccorso Farmacia 1</t>
  </si>
  <si>
    <t>02263320414-Iter Srl</t>
  </si>
  <si>
    <t>90.16</t>
  </si>
  <si>
    <t>inizio 01/05/2021, ultimazione 31/05/2021</t>
  </si>
  <si>
    <t>17184.0</t>
  </si>
  <si>
    <t>inizio 01/05/2021, ultimazione 31/12/2021</t>
  </si>
  <si>
    <t>14032.0</t>
  </si>
  <si>
    <t>Corso GIS</t>
  </si>
  <si>
    <t>80010510420-Ordine ingegneri Provincia Ancona</t>
  </si>
  <si>
    <t>32.0</t>
  </si>
  <si>
    <t>Sacchi neri per rifiuti</t>
  </si>
  <si>
    <t>01225550423-PLASTITALIA SRL</t>
  </si>
  <si>
    <t>6410.6</t>
  </si>
  <si>
    <t>inizio 01/05/2021, ultimazione 30/06/2021</t>
  </si>
  <si>
    <t>4953.28</t>
  </si>
  <si>
    <t>Lavoro su porta elettrica FN659NC</t>
  </si>
  <si>
    <t>75.0</t>
  </si>
  <si>
    <t>lampade manutenzione ordinaria pubblica</t>
  </si>
  <si>
    <t>01634070435-Rematarlazzi spa</t>
  </si>
  <si>
    <t>705.5</t>
  </si>
  <si>
    <t>Corso gru</t>
  </si>
  <si>
    <t>02411960426-SERVIZI PER LA CRESCITA DELLE IMPRESE SRL SINCA SRL</t>
  </si>
  <si>
    <t>450.0</t>
  </si>
  <si>
    <t>Scuolabus usato</t>
  </si>
  <si>
    <t>03758640365-CARINI VIAGGI SRL</t>
  </si>
  <si>
    <t>18500.0</t>
  </si>
  <si>
    <t>Vestiario estivo autisti</t>
  </si>
  <si>
    <t>4167.0</t>
  </si>
  <si>
    <t>Pubblicazioni bando gara sfalci e potature</t>
  </si>
  <si>
    <t>09147251004-LEXMEDIA SRL</t>
  </si>
  <si>
    <t>1392.85</t>
  </si>
  <si>
    <t>CANALINA PER SCARRABILI</t>
  </si>
  <si>
    <t>02521560165-LOCATELLI EUROCONTAINERS SPA</t>
  </si>
  <si>
    <t>1200.0</t>
  </si>
  <si>
    <t>Mappatura dello stato attuale conservazione impianti pubblica illuminazione</t>
  </si>
  <si>
    <t>RNLFNC66S10E837A-RINALDI FRANCO</t>
  </si>
  <si>
    <t>TAMPONI RAPIDI CROCE ROSSA</t>
  </si>
  <si>
    <t>03048300549-FARMACENTRO SERVIZI E LOGISTICA SOCIETA' COOPERATIVA</t>
  </si>
  <si>
    <t>5850.0</t>
  </si>
  <si>
    <t>inizio 15/04/2021, ultimazione 30/04/2021</t>
  </si>
  <si>
    <t>Fornitura martello scrostatore</t>
  </si>
  <si>
    <t>02446680429-F.LLI FIORETTI SRL</t>
  </si>
  <si>
    <t>448.31</t>
  </si>
  <si>
    <t>inizio 15/04/2021, ultimazione 31/05/2021</t>
  </si>
  <si>
    <t>Riparazione scuolabus FF951AM</t>
  </si>
  <si>
    <t>00934020421-RistÃ¨ Srl</t>
  </si>
  <si>
    <t>inizio 01/04/2021, ultimazione 30/04/2021</t>
  </si>
  <si>
    <t>Tessere e Estensione licenza programma personale</t>
  </si>
  <si>
    <t>01507070447-Realtime System Srl</t>
  </si>
  <si>
    <t>2018.0</t>
  </si>
  <si>
    <t>inizio 01/04/2021, ultimazione 30/06/2021</t>
  </si>
  <si>
    <t>RipaRAZIONE Solmec s108</t>
  </si>
  <si>
    <t>01356410439-Moretti Antonio &amp; C. Snc</t>
  </si>
  <si>
    <t>1128.65</t>
  </si>
  <si>
    <t>inizio 01/04/2021, ultimazione 31/05/2021</t>
  </si>
  <si>
    <t>Riparazione scuolabus FF950AM</t>
  </si>
  <si>
    <t>1395.0</t>
  </si>
  <si>
    <t>Riparazione scuolabus FX831TB</t>
  </si>
  <si>
    <t>1315.0</t>
  </si>
  <si>
    <t>ACQUISTO SCARPE ANTINFORTUNISTICHE</t>
  </si>
  <si>
    <t>01686860436-GEMA Group srl</t>
  </si>
  <si>
    <t>3030.89</t>
  </si>
  <si>
    <t>Acquisto ricambi per spazzatrice</t>
  </si>
  <si>
    <t>03280400130-Linea stradale Srl</t>
  </si>
  <si>
    <t>390.0</t>
  </si>
  <si>
    <t>Illuminazione pubblica</t>
  </si>
  <si>
    <t>12883420155-A2A ENERGIA SPA</t>
  </si>
  <si>
    <t>655000.0</t>
  </si>
  <si>
    <t>inizio 01/04/2021, ultimazione 31/03/2022</t>
  </si>
  <si>
    <t>394308.31</t>
  </si>
  <si>
    <t>Fornitura piallatrice</t>
  </si>
  <si>
    <t>00175030410-GLS72 SRL</t>
  </si>
  <si>
    <t>326.97</t>
  </si>
  <si>
    <t>Acquisto piastre appoggio autoscala P.I.</t>
  </si>
  <si>
    <t>00107990426-Carnevaletti Srl</t>
  </si>
  <si>
    <t>140.0</t>
  </si>
  <si>
    <t>inizio 24/03/2021, ultimazione 30/04/2021</t>
  </si>
  <si>
    <t>Acquisto materiale segnaletica stradale - attrezzatura pubblica amministrazione</t>
  </si>
  <si>
    <t>01005780422-Natalucci Emilio &amp; C. Srl</t>
  </si>
  <si>
    <t>419.87</t>
  </si>
  <si>
    <t>inizio 01/03/2021, ultimazione 30/04/2021</t>
  </si>
  <si>
    <t>Materiale elettrico per allestimento magazzino</t>
  </si>
  <si>
    <t>02001380688-Sistema e srl</t>
  </si>
  <si>
    <t>1661.34</t>
  </si>
  <si>
    <t>1633.28</t>
  </si>
  <si>
    <t>Fornitura elettrodi adulti e pediatrici defibrillatori</t>
  </si>
  <si>
    <t>02398450425-Cometech Srl</t>
  </si>
  <si>
    <t>200.0</t>
  </si>
  <si>
    <t>Acquisto tute Tyvech</t>
  </si>
  <si>
    <t>03349640544-Cometa Distribuzione srl</t>
  </si>
  <si>
    <t>1508.48</t>
  </si>
  <si>
    <t>inizio 01/03/2021, ultimazione 31/12/2021</t>
  </si>
  <si>
    <t>Buste microbio42x50</t>
  </si>
  <si>
    <t>5069.4</t>
  </si>
  <si>
    <t>Autocarro mercedes targato DL148CD</t>
  </si>
  <si>
    <t>01482110432-F.lli Cingolani snc</t>
  </si>
  <si>
    <t>7000.0</t>
  </si>
  <si>
    <t>inizio 01/03/2021, ultimazione 30/06/2021</t>
  </si>
  <si>
    <t>Acquisto materiale pubblica illuminazione</t>
  </si>
  <si>
    <t>628.94</t>
  </si>
  <si>
    <t>inizio 18/02/2021, ultimazione 31/12/2021</t>
  </si>
  <si>
    <t>fornitura bidoni raccolta differenziata carta da 40</t>
  </si>
  <si>
    <t>02448130167-Eurosintex Srl</t>
  </si>
  <si>
    <t>1360.0</t>
  </si>
  <si>
    <t>inizio 04/02/2021, ultimazione 28/02/2021</t>
  </si>
  <si>
    <t xml:space="preserve">TRASPORTO DEI RIFIUTI URBANI INDIFFERENZIATI ALLIMPIANTO TMB DI CORNALDO (AN) (CER 20 03 01)  </t>
  </si>
  <si>
    <t>149149.0</t>
  </si>
  <si>
    <t>inizio 01/02/2021, ultimazione 01/02/2023</t>
  </si>
  <si>
    <t>36075.0</t>
  </si>
  <si>
    <t>Servizio trasferenza rifiuti urbani CER 20.03.01</t>
  </si>
  <si>
    <t>02386380428-AUTOSPURGHI CM SRL</t>
  </si>
  <si>
    <t>126350.0</t>
  </si>
  <si>
    <t>30561.98</t>
  </si>
  <si>
    <t>Servizio di trasferenza rifiuti urbani CER 20.01.08</t>
  </si>
  <si>
    <t>63175.0</t>
  </si>
  <si>
    <t>19103.48</t>
  </si>
  <si>
    <t>TRASPORTO E RECUPERO DI RIFIUTI DI LEGNO NON CONTENENTE SOSTANZE PERICOLOSE (CER 20 01 38)</t>
  </si>
  <si>
    <t>268740.0</t>
  </si>
  <si>
    <t>70956.42</t>
  </si>
  <si>
    <t>TRASPORTO E RECUPERO DI RIFIUTI BIODEGRADABILI DI CUCINE E MENSE, OGGETTO DI RACCOLTA DIFFERENZIATA DEI RIFIUTI URBANI (CER 20 01 08)</t>
  </si>
  <si>
    <t>898761.6</t>
  </si>
  <si>
    <t>265084.64</t>
  </si>
  <si>
    <t>Abbigliamento pubblica illuminazione</t>
  </si>
  <si>
    <t>1264.0</t>
  </si>
  <si>
    <t>inizio 01/02/2021, ultimazione 31/03/2021</t>
  </si>
  <si>
    <t>Servizi finanziari mutuo a 20 anni per la riqualificazione energetica</t>
  </si>
  <si>
    <t>01483500524-Banca Monte dei Paschi diSiena</t>
  </si>
  <si>
    <t>757669.0</t>
  </si>
  <si>
    <t>inizio 28/01/2021, ultimazione 30/06/2041</t>
  </si>
  <si>
    <t>121325.38</t>
  </si>
  <si>
    <t>Servizio derattizzazione e disinfestazione 2021</t>
  </si>
  <si>
    <t>17289.96</t>
  </si>
  <si>
    <t>inizio 01/01/2021, ultimazione 31/12/2021</t>
  </si>
  <si>
    <t>11526.64</t>
  </si>
  <si>
    <t>polizza infortuni dipendenti farmacia</t>
  </si>
  <si>
    <t>RAM SSD upgrade olivetti</t>
  </si>
  <si>
    <t>PTTFRC78H14E388L-RELOAD DI PETTINARI FEDERICO</t>
  </si>
  <si>
    <t>719.03</t>
  </si>
  <si>
    <t>inizio 01/01/2021, ultimazione 31/01/2021</t>
  </si>
  <si>
    <t>Raccolta differenziata dei rifiuti urbani e assimilati con il metodo del porta a porta spinto in alcune vie del territorio comunale di Jesi</t>
  </si>
  <si>
    <t>01958530402-COOP134 COOPERATIVA SOCIALE con ruolo 01-MANDANTE,01450820426-COOPERATIVA SOCIALE TADAMON ONLUS con ruolo 02-MANDATARIA</t>
  </si>
  <si>
    <t>207900.0</t>
  </si>
  <si>
    <t>inizio 01/01/2021, ultimazione 01/01/2023</t>
  </si>
  <si>
    <t>69300.0</t>
  </si>
  <si>
    <t>Assicurazione Auto flotte RCA + CVT</t>
  </si>
  <si>
    <t>00818570012-UNIPOLSAI ASSICURAZIONE SPA</t>
  </si>
  <si>
    <t>35302.0</t>
  </si>
  <si>
    <t>inizio 01/01/2021, ultimazione 30/06/2021</t>
  </si>
  <si>
    <t>Assicurazione RCTO</t>
  </si>
  <si>
    <t>4876.0</t>
  </si>
  <si>
    <t>polizza rc farmacisti Lloyds</t>
  </si>
  <si>
    <t>3851.81</t>
  </si>
  <si>
    <t>Materiale di ricambio per parcometri</t>
  </si>
  <si>
    <t>01691590085-PARK SERVCE SRL</t>
  </si>
  <si>
    <t>1557.0</t>
  </si>
  <si>
    <t>Servizio responsabile protezione dati</t>
  </si>
  <si>
    <t>02763650427-MOROLABS SRL</t>
  </si>
  <si>
    <t>2000.0</t>
  </si>
  <si>
    <t>Fornitura e posa in opera tubazione per fognatura</t>
  </si>
  <si>
    <t>servizio di lavaggio e sanificazione indumenti DPI</t>
  </si>
  <si>
    <t>GLMMRN70M61F704T-CAGI di Galimberti Marina</t>
  </si>
  <si>
    <t>inizio 01/01/2021, ultimazione 31/12/2023</t>
  </si>
  <si>
    <t>1343.0</t>
  </si>
  <si>
    <t>Raccolta differenziata zona Duomo e San Pietro, raccolta cartone zona centro</t>
  </si>
  <si>
    <t>108900.0</t>
  </si>
  <si>
    <t>36296.0</t>
  </si>
  <si>
    <t>Controllo popolazione dei colombi 2021</t>
  </si>
  <si>
    <t>21049.92</t>
  </si>
  <si>
    <t>14033.28</t>
  </si>
  <si>
    <t>Verniciatura cassoni scarrabili</t>
  </si>
  <si>
    <t>02117590428-Carrozzeria Barchiesi &amp; C. snc</t>
  </si>
  <si>
    <t>inizio 01/12/2020, ultimazione 31/01/2021</t>
  </si>
  <si>
    <t>Acquisto vestiario igiene urbana</t>
  </si>
  <si>
    <t>03359340548-SIR SAFETY SISTEM SPA</t>
  </si>
  <si>
    <t>5500.0</t>
  </si>
  <si>
    <t>inizio 01/12/2020, ultimazione 31/12/2020</t>
  </si>
  <si>
    <t>Servizio trasferenza trasporto rifiuti CER 20.01.08</t>
  </si>
  <si>
    <t>39900.0</t>
  </si>
  <si>
    <t>01686860436-GEMA GROUP SRL</t>
  </si>
  <si>
    <t>5000.0</t>
  </si>
  <si>
    <t>Componente esperto commissione illuminazione</t>
  </si>
  <si>
    <t>GRGGRG61D08A462Z-GREGORI GIORGIO</t>
  </si>
  <si>
    <t>4200.0</t>
  </si>
  <si>
    <t>inizio 01/12/2020, ultimazione 28/02/2021</t>
  </si>
  <si>
    <t>inizio 01/11/2020, ultimazione 30/11/2020</t>
  </si>
  <si>
    <t>Software progetto fleetincloud</t>
  </si>
  <si>
    <t>01463880425-EIDOS SRL</t>
  </si>
  <si>
    <t>inizio 26/10/2020, ultimazione 31/12/2020</t>
  </si>
  <si>
    <t>Appalto refezione scolastica CONTRATTO DUE ANNI</t>
  </si>
  <si>
    <t>00311310379-CAMST SOC COOP A R.L.</t>
  </si>
  <si>
    <t>4464602.84</t>
  </si>
  <si>
    <t>inizio 14/09/2020, ultimazione 31/08/2022</t>
  </si>
  <si>
    <t>2643861.8</t>
  </si>
  <si>
    <t>Variante impianto elettrico Centro Ambiente</t>
  </si>
  <si>
    <t>CSRDGI72S18A271Q-CESARETTI DIEGO</t>
  </si>
  <si>
    <t>inizio 01/09/2020, ultimazione 30/06/2022</t>
  </si>
  <si>
    <t>Canone Key ref mense</t>
  </si>
  <si>
    <t>inizio 01/09/2020, ultimazione 31/12/2021</t>
  </si>
  <si>
    <t>inizio 01/09/2020, ultimazione 30/09/2020</t>
  </si>
  <si>
    <t>Rinnovo domini Jesiservizi</t>
  </si>
  <si>
    <t>21.0</t>
  </si>
  <si>
    <t>inizio 01/09/2020, ultimazione 31/08/2021</t>
  </si>
  <si>
    <t>Consulenza e supporto al RUP</t>
  </si>
  <si>
    <t>GCMLCU69T01A271R-GIACOMETTI LUCA</t>
  </si>
  <si>
    <t>1400.0</t>
  </si>
  <si>
    <t>inizio 01/06/2020, ultimazione 31/03/2021</t>
  </si>
  <si>
    <t>Lavori impianto reflui Centro ambiente</t>
  </si>
  <si>
    <t>02430480422-NEW LAND SRL</t>
  </si>
  <si>
    <t>30000.0</t>
  </si>
  <si>
    <t>inizio 01/06/2020, ultimazione 31/12/2020</t>
  </si>
  <si>
    <t xml:space="preserve">Procedura aperta per l'affidamento della Direzione Lavori, ContabilitÃ  e Coordinamento della Sicurezza in fase di Esecuzione  per lavori di riqualificazione energetica, adeguamento normativo ed ampliamento degli impianti di pubblica illuminazione conformi al DM 27/09/2017 con l'introduzione di tecnologie per la smart city </t>
  </si>
  <si>
    <t>01632770432-KORA SRL con ruolo 01-MANDANTE,12859360153-GMS STUDIO ASSOCIATO di. R. Guanella , M. Montani, M. Suss con ruolo 02-MANDATARIA,02548160429-CONSULTEC SOC. COOP. con ruolo 01-MANDANTE,RCCGTN60H25A271D-Dott. Ing. GAETANO ROCCO con ruolo 02-MANDATARIA,01540750435-Archeolab Soc. Coop. con ruolo 01-MANDANTE,01396030429-Engineering Service srl con ruolo 01-MANDANTE,12871750159-Dedo Ingegneria srl con ruolo 02-MANDATARIA</t>
  </si>
  <si>
    <t>01396030429-Engineering Service srl con ruolo 01-MANDANTE,01540750435-Archeolab Soc. Coop. con ruolo 01-MANDANTE,12871750159-Dedo Ingegneria srl con ruolo 02-MANDATARIA</t>
  </si>
  <si>
    <t>97020.0</t>
  </si>
  <si>
    <t>inizio 01/06/2020, ultimazione 31/12/2022</t>
  </si>
  <si>
    <t>20180.16</t>
  </si>
  <si>
    <t>Canone annuo M-Cloud tutto compreso e canone manutenzione dal 01/05/2020 31/12/2021</t>
  </si>
  <si>
    <t>06188330150-MAGGIOLI SPA</t>
  </si>
  <si>
    <t>inizio 01/05/2020, ultimazione 31/12/2021</t>
  </si>
  <si>
    <t>Servizio sorveglianza archeologica per lavoro sistemazione piazzale centro ambiente</t>
  </si>
  <si>
    <t>02632190423-STUDIO ASSOCIATO ARCHEO IN PROGRESS</t>
  </si>
  <si>
    <t>inizio 01/02/2020, ultimazione 31/12/2020</t>
  </si>
  <si>
    <t>COMPLETAMENTO DEL CENTRO AMBIENTE MANUTENZIONE STRAORDINARIA AREE ESTERNE E DEMOLIZIONE EDIFICI</t>
  </si>
  <si>
    <t>188462.13</t>
  </si>
  <si>
    <t>inizio 01/02/2020, ultimazione 30/06/2022</t>
  </si>
  <si>
    <t>124900.0</t>
  </si>
  <si>
    <t>LAVORI DI COMPLETAMENTO DEL CENTRO AMBIENTE REALIZZAZIONE NUOVI SPOGLIATOI PER IL PERSONALE</t>
  </si>
  <si>
    <t>157300.0</t>
  </si>
  <si>
    <t>inizio 01/02/2020, ultimazione 31/12/2021</t>
  </si>
  <si>
    <t>141900.0</t>
  </si>
  <si>
    <t>Spese per invio bollettini postel</t>
  </si>
  <si>
    <t>inizio 01/01/2020, ultimazione 31/12/2021</t>
  </si>
  <si>
    <t>Fornitura carburante Unione Comuni</t>
  </si>
  <si>
    <t>00698550159-Tamoil Italia Spa</t>
  </si>
  <si>
    <t>36000.0</t>
  </si>
  <si>
    <t>inizio 01/07/2019, ultimazione 31/12/2021</t>
  </si>
  <si>
    <t>incarico per variazione catastale palazzina custode</t>
  </si>
  <si>
    <t>BLDFRZ65E29E783O-BALDONI FABRIZIO</t>
  </si>
  <si>
    <t>525.0</t>
  </si>
  <si>
    <t>inizio 01/07/2019, ultimazione 31/12/2020</t>
  </si>
  <si>
    <t>Incarico controllo esecuzione appalto refezione scolastica</t>
  </si>
  <si>
    <t>01826860445-Albert sas di Agostini Paolo &amp; C.</t>
  </si>
  <si>
    <t>38925.0</t>
  </si>
  <si>
    <t>inizio 01/04/2019, ultimazione 30/06/2021</t>
  </si>
  <si>
    <t>INCARICO PROFESSIONALE</t>
  </si>
  <si>
    <t>01083980423-STUDIO GEOLOGICO TECNICO RICCI-STRONATI</t>
  </si>
  <si>
    <t>inizio 01/01/2019, ultimazione 30/06/2020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</si>
</sst>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44">
      <selection activeCell="A1" sqref="A1"/>
    </sheetView>
  </sheetViews>
  <sheetFormatPr defaultColWidth="9.140625" defaultRowHeight="15"/>
  <cols>
    <col min="1" max="1" width="12.00390625" style="0" bestFit="1" customWidth="1"/>
    <col min="2" max="2" width="24.8515625" style="0" bestFit="1" customWidth="1"/>
    <col min="3" max="3" width="104.7109375" style="0" customWidth="1"/>
    <col min="4" max="4" width="54.140625" style="0" bestFit="1" customWidth="1"/>
    <col min="5" max="5" width="87.00390625" style="0" customWidth="1"/>
    <col min="6" max="6" width="167.140625" style="0" bestFit="1" customWidth="1"/>
    <col min="7" max="7" width="24.28125" style="0" bestFit="1" customWidth="1"/>
    <col min="8" max="8" width="38.7109375" style="0" bestFit="1" customWidth="1"/>
    <col min="9" max="9" width="24.00390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tr">
        <f>"888014604E"</f>
        <v>888014604E</v>
      </c>
      <c r="B2" t="s">
        <v>9</v>
      </c>
      <c r="C2" t="s">
        <v>10</v>
      </c>
      <c r="D2" t="s">
        <v>11</v>
      </c>
      <c r="E2" t="s">
        <v>12</v>
      </c>
      <c r="F2" t="s">
        <v>12</v>
      </c>
      <c r="G2" t="s">
        <v>13</v>
      </c>
      <c r="H2" t="s">
        <v>14</v>
      </c>
      <c r="I2" t="s">
        <v>15</v>
      </c>
    </row>
    <row r="3" spans="1:9" ht="15">
      <c r="A3" t="str">
        <f>"90433031B8"</f>
        <v>90433031B8</v>
      </c>
      <c r="B3" t="s">
        <v>9</v>
      </c>
      <c r="C3" t="s">
        <v>16</v>
      </c>
      <c r="D3" t="s">
        <v>17</v>
      </c>
      <c r="E3" t="s">
        <v>18</v>
      </c>
      <c r="F3" t="s">
        <v>18</v>
      </c>
      <c r="G3" t="s">
        <v>19</v>
      </c>
      <c r="H3" t="s">
        <v>20</v>
      </c>
      <c r="I3" t="s">
        <v>15</v>
      </c>
    </row>
    <row r="4" spans="1:9" ht="15">
      <c r="A4" t="str">
        <f>"90506722CF"</f>
        <v>90506722CF</v>
      </c>
      <c r="B4" t="s">
        <v>9</v>
      </c>
      <c r="C4" t="s">
        <v>21</v>
      </c>
      <c r="D4" t="s">
        <v>17</v>
      </c>
      <c r="E4" t="s">
        <v>22</v>
      </c>
      <c r="F4" t="s">
        <v>22</v>
      </c>
      <c r="G4" t="s">
        <v>23</v>
      </c>
      <c r="H4" t="s">
        <v>24</v>
      </c>
      <c r="I4" t="s">
        <v>15</v>
      </c>
    </row>
    <row r="5" spans="1:9" ht="15">
      <c r="A5" t="str">
        <f>"904332430C"</f>
        <v>904332430C</v>
      </c>
      <c r="B5" t="s">
        <v>9</v>
      </c>
      <c r="C5" t="s">
        <v>25</v>
      </c>
      <c r="D5" t="s">
        <v>17</v>
      </c>
      <c r="E5" t="s">
        <v>18</v>
      </c>
      <c r="F5" t="s">
        <v>18</v>
      </c>
      <c r="G5" t="s">
        <v>26</v>
      </c>
      <c r="H5" t="s">
        <v>27</v>
      </c>
      <c r="I5" t="s">
        <v>15</v>
      </c>
    </row>
    <row r="6" spans="1:9" ht="15">
      <c r="A6" t="str">
        <f>"90433139F6"</f>
        <v>90433139F6</v>
      </c>
      <c r="B6" t="s">
        <v>9</v>
      </c>
      <c r="C6" t="s">
        <v>28</v>
      </c>
      <c r="D6" t="s">
        <v>17</v>
      </c>
      <c r="E6" t="s">
        <v>18</v>
      </c>
      <c r="F6" t="s">
        <v>18</v>
      </c>
      <c r="G6" t="s">
        <v>29</v>
      </c>
      <c r="H6" t="s">
        <v>20</v>
      </c>
      <c r="I6" t="s">
        <v>15</v>
      </c>
    </row>
    <row r="7" spans="1:9" ht="15">
      <c r="A7" t="str">
        <f>"905299931C"</f>
        <v>905299931C</v>
      </c>
      <c r="B7" t="s">
        <v>9</v>
      </c>
      <c r="C7" t="s">
        <v>30</v>
      </c>
      <c r="D7" t="s">
        <v>17</v>
      </c>
      <c r="E7" t="s">
        <v>31</v>
      </c>
      <c r="F7" t="s">
        <v>31</v>
      </c>
      <c r="G7" t="s">
        <v>32</v>
      </c>
      <c r="H7" t="s">
        <v>27</v>
      </c>
      <c r="I7" t="s">
        <v>15</v>
      </c>
    </row>
    <row r="8" spans="1:9" ht="15">
      <c r="A8" t="str">
        <f>"90252396D4"</f>
        <v>90252396D4</v>
      </c>
      <c r="B8" t="s">
        <v>9</v>
      </c>
      <c r="C8" t="s">
        <v>33</v>
      </c>
      <c r="D8" t="s">
        <v>17</v>
      </c>
      <c r="E8" t="s">
        <v>34</v>
      </c>
      <c r="F8" t="s">
        <v>34</v>
      </c>
      <c r="G8" t="s">
        <v>35</v>
      </c>
      <c r="H8" t="s">
        <v>24</v>
      </c>
      <c r="I8" t="s">
        <v>15</v>
      </c>
    </row>
    <row r="9" spans="1:9" ht="15">
      <c r="A9" t="str">
        <f>"90505183B9"</f>
        <v>90505183B9</v>
      </c>
      <c r="B9" t="s">
        <v>9</v>
      </c>
      <c r="C9" t="s">
        <v>36</v>
      </c>
      <c r="D9" t="s">
        <v>17</v>
      </c>
      <c r="E9" t="s">
        <v>37</v>
      </c>
      <c r="F9" t="s">
        <v>37</v>
      </c>
      <c r="G9" t="s">
        <v>38</v>
      </c>
      <c r="H9" t="s">
        <v>20</v>
      </c>
      <c r="I9" t="s">
        <v>15</v>
      </c>
    </row>
    <row r="10" spans="1:9" ht="15">
      <c r="A10" t="str">
        <f>"Z8834A58C1"</f>
        <v>Z8834A58C1</v>
      </c>
      <c r="B10" t="s">
        <v>9</v>
      </c>
      <c r="C10" t="s">
        <v>39</v>
      </c>
      <c r="D10" t="s">
        <v>17</v>
      </c>
      <c r="E10" t="s">
        <v>40</v>
      </c>
      <c r="F10" t="s">
        <v>40</v>
      </c>
      <c r="G10" t="s">
        <v>41</v>
      </c>
      <c r="H10" t="s">
        <v>42</v>
      </c>
      <c r="I10" t="s">
        <v>15</v>
      </c>
    </row>
    <row r="11" spans="1:9" ht="15">
      <c r="A11" t="str">
        <f>"9034417CBF"</f>
        <v>9034417CBF</v>
      </c>
      <c r="B11" t="s">
        <v>9</v>
      </c>
      <c r="C11" t="s">
        <v>43</v>
      </c>
      <c r="D11" t="s">
        <v>17</v>
      </c>
      <c r="E11" t="s">
        <v>44</v>
      </c>
      <c r="F11" t="s">
        <v>44</v>
      </c>
      <c r="G11" t="s">
        <v>45</v>
      </c>
      <c r="H11" t="s">
        <v>46</v>
      </c>
      <c r="I11" t="s">
        <v>15</v>
      </c>
    </row>
    <row r="12" spans="1:9" ht="15">
      <c r="A12" t="str">
        <f>"9032645674"</f>
        <v>9032645674</v>
      </c>
      <c r="B12" t="s">
        <v>9</v>
      </c>
      <c r="C12" t="s">
        <v>47</v>
      </c>
      <c r="D12" t="s">
        <v>17</v>
      </c>
      <c r="E12" t="s">
        <v>48</v>
      </c>
      <c r="F12" t="s">
        <v>48</v>
      </c>
      <c r="G12" t="s">
        <v>49</v>
      </c>
      <c r="H12" t="s">
        <v>50</v>
      </c>
      <c r="I12" t="s">
        <v>15</v>
      </c>
    </row>
    <row r="13" spans="1:9" ht="15">
      <c r="A13" t="str">
        <f>"Z0534A337C"</f>
        <v>Z0534A337C</v>
      </c>
      <c r="B13" t="s">
        <v>9</v>
      </c>
      <c r="C13" t="s">
        <v>51</v>
      </c>
      <c r="D13" t="s">
        <v>17</v>
      </c>
      <c r="E13" t="s">
        <v>52</v>
      </c>
      <c r="F13" t="s">
        <v>52</v>
      </c>
      <c r="G13" t="s">
        <v>53</v>
      </c>
      <c r="H13" t="s">
        <v>50</v>
      </c>
      <c r="I13" t="s">
        <v>15</v>
      </c>
    </row>
    <row r="14" spans="1:9" ht="15">
      <c r="A14" t="str">
        <f>"8993428B8E"</f>
        <v>8993428B8E</v>
      </c>
      <c r="B14" t="s">
        <v>9</v>
      </c>
      <c r="C14" t="s">
        <v>54</v>
      </c>
      <c r="D14" t="s">
        <v>17</v>
      </c>
      <c r="E14" t="s">
        <v>55</v>
      </c>
      <c r="F14" t="s">
        <v>55</v>
      </c>
      <c r="G14" t="s">
        <v>56</v>
      </c>
      <c r="H14" t="s">
        <v>50</v>
      </c>
      <c r="I14" t="s">
        <v>15</v>
      </c>
    </row>
    <row r="15" spans="1:9" ht="15">
      <c r="A15" t="str">
        <f>"Z783499059"</f>
        <v>Z783499059</v>
      </c>
      <c r="B15" t="s">
        <v>9</v>
      </c>
      <c r="C15" t="s">
        <v>57</v>
      </c>
      <c r="D15" t="s">
        <v>17</v>
      </c>
      <c r="E15" t="s">
        <v>58</v>
      </c>
      <c r="F15" t="s">
        <v>58</v>
      </c>
      <c r="G15" t="s">
        <v>59</v>
      </c>
      <c r="H15" t="s">
        <v>60</v>
      </c>
      <c r="I15" t="s">
        <v>15</v>
      </c>
    </row>
    <row r="16" spans="1:9" ht="15">
      <c r="A16" t="str">
        <f>"903481445F"</f>
        <v>903481445F</v>
      </c>
      <c r="B16" t="s">
        <v>9</v>
      </c>
      <c r="C16" t="s">
        <v>61</v>
      </c>
      <c r="D16" t="s">
        <v>17</v>
      </c>
      <c r="E16" t="s">
        <v>62</v>
      </c>
      <c r="F16" t="s">
        <v>62</v>
      </c>
      <c r="G16" t="s">
        <v>35</v>
      </c>
      <c r="H16" t="s">
        <v>50</v>
      </c>
      <c r="I16" t="s">
        <v>15</v>
      </c>
    </row>
    <row r="17" spans="1:9" ht="15">
      <c r="A17" t="str">
        <f>"9009639D4B"</f>
        <v>9009639D4B</v>
      </c>
      <c r="B17" t="s">
        <v>9</v>
      </c>
      <c r="C17" t="s">
        <v>63</v>
      </c>
      <c r="D17" t="s">
        <v>17</v>
      </c>
      <c r="E17" t="s">
        <v>64</v>
      </c>
      <c r="F17" t="s">
        <v>64</v>
      </c>
      <c r="G17" t="s">
        <v>65</v>
      </c>
      <c r="H17" t="s">
        <v>66</v>
      </c>
      <c r="I17" t="s">
        <v>15</v>
      </c>
    </row>
    <row r="18" spans="1:9" ht="15">
      <c r="A18" t="str">
        <f>"Z2B34713DC"</f>
        <v>Z2B34713DC</v>
      </c>
      <c r="B18" t="s">
        <v>9</v>
      </c>
      <c r="C18" t="s">
        <v>67</v>
      </c>
      <c r="D18" t="s">
        <v>17</v>
      </c>
      <c r="E18" t="s">
        <v>68</v>
      </c>
      <c r="F18" t="s">
        <v>68</v>
      </c>
      <c r="G18" t="s">
        <v>69</v>
      </c>
      <c r="H18" t="s">
        <v>70</v>
      </c>
      <c r="I18" t="s">
        <v>15</v>
      </c>
    </row>
    <row r="19" spans="1:9" ht="15">
      <c r="A19" t="str">
        <f>"Z06343DC19"</f>
        <v>Z06343DC19</v>
      </c>
      <c r="B19" t="s">
        <v>9</v>
      </c>
      <c r="C19" t="s">
        <v>71</v>
      </c>
      <c r="D19" t="s">
        <v>17</v>
      </c>
      <c r="E19" t="s">
        <v>72</v>
      </c>
      <c r="F19" t="s">
        <v>72</v>
      </c>
      <c r="G19" t="s">
        <v>73</v>
      </c>
      <c r="H19" t="s">
        <v>70</v>
      </c>
      <c r="I19" t="s">
        <v>15</v>
      </c>
    </row>
    <row r="20" spans="1:9" ht="15">
      <c r="A20" t="str">
        <f>"9038465944"</f>
        <v>9038465944</v>
      </c>
      <c r="B20" t="s">
        <v>9</v>
      </c>
      <c r="C20" t="s">
        <v>74</v>
      </c>
      <c r="D20" t="s">
        <v>17</v>
      </c>
      <c r="E20" t="s">
        <v>75</v>
      </c>
      <c r="F20" t="s">
        <v>75</v>
      </c>
      <c r="G20" t="s">
        <v>76</v>
      </c>
      <c r="H20" t="s">
        <v>77</v>
      </c>
      <c r="I20" t="s">
        <v>15</v>
      </c>
    </row>
    <row r="21" spans="1:9" ht="15">
      <c r="A21" t="str">
        <f>"Z2334647BA"</f>
        <v>Z2334647BA</v>
      </c>
      <c r="B21" t="s">
        <v>9</v>
      </c>
      <c r="C21" t="s">
        <v>78</v>
      </c>
      <c r="D21" t="s">
        <v>17</v>
      </c>
      <c r="E21" t="s">
        <v>79</v>
      </c>
      <c r="F21" t="s">
        <v>79</v>
      </c>
      <c r="G21" t="s">
        <v>80</v>
      </c>
      <c r="H21" t="s">
        <v>70</v>
      </c>
      <c r="I21" t="s">
        <v>15</v>
      </c>
    </row>
    <row r="22" spans="1:9" ht="15">
      <c r="A22" t="str">
        <f>"Z16342AE81"</f>
        <v>Z16342AE81</v>
      </c>
      <c r="B22" t="s">
        <v>9</v>
      </c>
      <c r="C22" t="s">
        <v>81</v>
      </c>
      <c r="D22" t="s">
        <v>17</v>
      </c>
      <c r="E22" t="s">
        <v>82</v>
      </c>
      <c r="F22" t="s">
        <v>82</v>
      </c>
      <c r="G22" t="s">
        <v>41</v>
      </c>
      <c r="H22" t="s">
        <v>70</v>
      </c>
      <c r="I22" t="s">
        <v>15</v>
      </c>
    </row>
    <row r="23" spans="1:9" ht="15">
      <c r="A23" t="str">
        <f>"Z67341FB57"</f>
        <v>Z67341FB57</v>
      </c>
      <c r="B23" t="s">
        <v>9</v>
      </c>
      <c r="C23" t="s">
        <v>83</v>
      </c>
      <c r="D23" t="s">
        <v>17</v>
      </c>
      <c r="E23" t="s">
        <v>84</v>
      </c>
      <c r="F23" t="s">
        <v>84</v>
      </c>
      <c r="G23" t="s">
        <v>85</v>
      </c>
      <c r="H23" t="s">
        <v>70</v>
      </c>
      <c r="I23" t="s">
        <v>15</v>
      </c>
    </row>
    <row r="24" spans="1:9" ht="15">
      <c r="A24" t="str">
        <f>"ZB03449620"</f>
        <v>ZB03449620</v>
      </c>
      <c r="B24" t="s">
        <v>9</v>
      </c>
      <c r="C24" t="s">
        <v>86</v>
      </c>
      <c r="D24" t="s">
        <v>17</v>
      </c>
      <c r="E24" t="s">
        <v>87</v>
      </c>
      <c r="F24" t="s">
        <v>87</v>
      </c>
      <c r="G24" t="s">
        <v>88</v>
      </c>
      <c r="H24" t="s">
        <v>89</v>
      </c>
      <c r="I24" t="s">
        <v>88</v>
      </c>
    </row>
    <row r="25" spans="1:9" ht="15">
      <c r="A25" t="str">
        <f>"Z013464472"</f>
        <v>Z013464472</v>
      </c>
      <c r="B25" t="s">
        <v>9</v>
      </c>
      <c r="C25" t="s">
        <v>90</v>
      </c>
      <c r="D25" t="s">
        <v>17</v>
      </c>
      <c r="E25" t="s">
        <v>91</v>
      </c>
      <c r="F25" t="s">
        <v>91</v>
      </c>
      <c r="G25" t="s">
        <v>92</v>
      </c>
      <c r="H25" t="s">
        <v>93</v>
      </c>
      <c r="I25" t="s">
        <v>15</v>
      </c>
    </row>
    <row r="26" spans="1:9" ht="15">
      <c r="A26" t="str">
        <f>"Z8B345408F"</f>
        <v>Z8B345408F</v>
      </c>
      <c r="B26" t="s">
        <v>9</v>
      </c>
      <c r="C26" t="s">
        <v>94</v>
      </c>
      <c r="D26" t="s">
        <v>17</v>
      </c>
      <c r="E26" t="s">
        <v>95</v>
      </c>
      <c r="F26" t="s">
        <v>95</v>
      </c>
      <c r="G26" t="s">
        <v>96</v>
      </c>
      <c r="H26" t="s">
        <v>70</v>
      </c>
      <c r="I26" t="s">
        <v>15</v>
      </c>
    </row>
    <row r="27" spans="1:9" ht="15">
      <c r="A27" t="str">
        <f>"Z843469CB3"</f>
        <v>Z843469CB3</v>
      </c>
      <c r="B27" t="s">
        <v>9</v>
      </c>
      <c r="C27" t="s">
        <v>97</v>
      </c>
      <c r="D27" t="s">
        <v>17</v>
      </c>
      <c r="E27" t="s">
        <v>44</v>
      </c>
      <c r="F27" t="s">
        <v>44</v>
      </c>
      <c r="G27" t="s">
        <v>80</v>
      </c>
      <c r="H27" t="s">
        <v>70</v>
      </c>
      <c r="I27" t="s">
        <v>15</v>
      </c>
    </row>
    <row r="28" spans="1:9" ht="15">
      <c r="A28" t="str">
        <f>"ZB1342B401"</f>
        <v>ZB1342B401</v>
      </c>
      <c r="B28" t="s">
        <v>9</v>
      </c>
      <c r="C28" t="s">
        <v>98</v>
      </c>
      <c r="D28" t="s">
        <v>17</v>
      </c>
      <c r="E28" t="s">
        <v>99</v>
      </c>
      <c r="F28" t="s">
        <v>99</v>
      </c>
      <c r="G28" t="s">
        <v>100</v>
      </c>
      <c r="H28" t="s">
        <v>70</v>
      </c>
      <c r="I28" t="s">
        <v>15</v>
      </c>
    </row>
    <row r="29" spans="1:9" ht="15">
      <c r="A29" t="str">
        <f>"9040315FED"</f>
        <v>9040315FED</v>
      </c>
      <c r="B29" t="s">
        <v>9</v>
      </c>
      <c r="C29" t="s">
        <v>101</v>
      </c>
      <c r="D29" t="s">
        <v>17</v>
      </c>
      <c r="E29" t="s">
        <v>102</v>
      </c>
      <c r="F29" t="s">
        <v>102</v>
      </c>
      <c r="G29" t="s">
        <v>23</v>
      </c>
      <c r="H29" t="s">
        <v>77</v>
      </c>
      <c r="I29" t="s">
        <v>15</v>
      </c>
    </row>
    <row r="30" spans="1:9" ht="15">
      <c r="A30" t="str">
        <f>"Z94348E864"</f>
        <v>Z94348E864</v>
      </c>
      <c r="B30" t="s">
        <v>9</v>
      </c>
      <c r="C30" t="s">
        <v>103</v>
      </c>
      <c r="D30" t="s">
        <v>17</v>
      </c>
      <c r="E30" t="s">
        <v>104</v>
      </c>
      <c r="F30" t="s">
        <v>104</v>
      </c>
      <c r="G30" t="s">
        <v>80</v>
      </c>
      <c r="H30" t="s">
        <v>66</v>
      </c>
      <c r="I30" t="s">
        <v>15</v>
      </c>
    </row>
    <row r="31" spans="1:9" ht="15">
      <c r="A31" t="str">
        <f>"ZE234A304D"</f>
        <v>ZE234A304D</v>
      </c>
      <c r="B31" t="s">
        <v>9</v>
      </c>
      <c r="C31" t="s">
        <v>105</v>
      </c>
      <c r="D31" t="s">
        <v>17</v>
      </c>
      <c r="E31" t="s">
        <v>106</v>
      </c>
      <c r="F31" t="s">
        <v>106</v>
      </c>
      <c r="G31" t="s">
        <v>107</v>
      </c>
      <c r="H31" t="s">
        <v>70</v>
      </c>
      <c r="I31" t="s">
        <v>15</v>
      </c>
    </row>
    <row r="32" spans="1:9" ht="15">
      <c r="A32" t="str">
        <f>"90178759DC"</f>
        <v>90178759DC</v>
      </c>
      <c r="B32" t="s">
        <v>9</v>
      </c>
      <c r="C32" t="s">
        <v>108</v>
      </c>
      <c r="D32" t="s">
        <v>17</v>
      </c>
      <c r="E32" t="s">
        <v>109</v>
      </c>
      <c r="F32" t="s">
        <v>109</v>
      </c>
      <c r="G32" t="s">
        <v>110</v>
      </c>
      <c r="H32" t="s">
        <v>70</v>
      </c>
      <c r="I32" t="s">
        <v>15</v>
      </c>
    </row>
    <row r="33" spans="1:9" ht="15">
      <c r="A33" t="str">
        <f>"Z8D34425BE"</f>
        <v>Z8D34425BE</v>
      </c>
      <c r="B33" t="s">
        <v>9</v>
      </c>
      <c r="C33" t="s">
        <v>111</v>
      </c>
      <c r="D33" t="s">
        <v>17</v>
      </c>
      <c r="E33" t="s">
        <v>112</v>
      </c>
      <c r="F33" t="s">
        <v>112</v>
      </c>
      <c r="G33" t="s">
        <v>113</v>
      </c>
      <c r="H33" t="s">
        <v>70</v>
      </c>
      <c r="I33" t="s">
        <v>15</v>
      </c>
    </row>
    <row r="34" spans="1:9" ht="15">
      <c r="A34" t="str">
        <f>"Z5D344E6B4"</f>
        <v>Z5D344E6B4</v>
      </c>
      <c r="B34" t="s">
        <v>9</v>
      </c>
      <c r="C34" t="s">
        <v>114</v>
      </c>
      <c r="D34" t="s">
        <v>17</v>
      </c>
      <c r="E34" t="s">
        <v>115</v>
      </c>
      <c r="F34" t="s">
        <v>115</v>
      </c>
      <c r="G34" t="s">
        <v>69</v>
      </c>
      <c r="H34" t="s">
        <v>93</v>
      </c>
      <c r="I34" t="s">
        <v>15</v>
      </c>
    </row>
    <row r="35" spans="1:9" ht="15">
      <c r="A35" t="str">
        <f>"ZB13413E72"</f>
        <v>ZB13413E72</v>
      </c>
      <c r="B35" t="s">
        <v>9</v>
      </c>
      <c r="C35" t="s">
        <v>116</v>
      </c>
      <c r="D35" t="s">
        <v>17</v>
      </c>
      <c r="E35" t="s">
        <v>79</v>
      </c>
      <c r="F35" t="s">
        <v>79</v>
      </c>
      <c r="G35" t="s">
        <v>80</v>
      </c>
      <c r="H35" t="s">
        <v>117</v>
      </c>
      <c r="I35" t="s">
        <v>15</v>
      </c>
    </row>
    <row r="36" spans="1:9" ht="15">
      <c r="A36" t="str">
        <f>"ZE734259A6"</f>
        <v>ZE734259A6</v>
      </c>
      <c r="B36" t="s">
        <v>9</v>
      </c>
      <c r="C36" t="s">
        <v>118</v>
      </c>
      <c r="D36" t="s">
        <v>17</v>
      </c>
      <c r="E36" t="s">
        <v>119</v>
      </c>
      <c r="F36" t="s">
        <v>119</v>
      </c>
      <c r="G36" t="s">
        <v>120</v>
      </c>
      <c r="H36" t="s">
        <v>121</v>
      </c>
      <c r="I36" t="s">
        <v>15</v>
      </c>
    </row>
    <row r="37" spans="1:9" ht="15">
      <c r="A37" t="str">
        <f>"Z8A340F339"</f>
        <v>Z8A340F339</v>
      </c>
      <c r="B37" t="s">
        <v>9</v>
      </c>
      <c r="C37" t="s">
        <v>122</v>
      </c>
      <c r="D37" t="s">
        <v>17</v>
      </c>
      <c r="E37" t="s">
        <v>119</v>
      </c>
      <c r="F37" t="s">
        <v>119</v>
      </c>
      <c r="G37" t="s">
        <v>123</v>
      </c>
      <c r="H37" t="s">
        <v>121</v>
      </c>
      <c r="I37" t="s">
        <v>15</v>
      </c>
    </row>
    <row r="38" spans="1:9" ht="15">
      <c r="A38" t="str">
        <f>"Z5B33F45DB"</f>
        <v>Z5B33F45DB</v>
      </c>
      <c r="B38" t="s">
        <v>9</v>
      </c>
      <c r="C38" t="s">
        <v>124</v>
      </c>
      <c r="D38" t="s">
        <v>17</v>
      </c>
      <c r="E38" t="s">
        <v>125</v>
      </c>
      <c r="F38" t="s">
        <v>125</v>
      </c>
      <c r="G38" t="s">
        <v>126</v>
      </c>
      <c r="H38" t="s">
        <v>127</v>
      </c>
      <c r="I38" t="s">
        <v>15</v>
      </c>
    </row>
    <row r="39" spans="1:9" ht="15">
      <c r="A39" t="str">
        <f>"89799476B0"</f>
        <v>89799476B0</v>
      </c>
      <c r="B39" t="s">
        <v>9</v>
      </c>
      <c r="C39" t="s">
        <v>128</v>
      </c>
      <c r="D39" t="s">
        <v>17</v>
      </c>
      <c r="E39" t="s">
        <v>129</v>
      </c>
      <c r="F39" t="s">
        <v>129</v>
      </c>
      <c r="G39" t="s">
        <v>130</v>
      </c>
      <c r="H39" t="s">
        <v>131</v>
      </c>
      <c r="I39" t="s">
        <v>15</v>
      </c>
    </row>
    <row r="40" spans="1:9" ht="15">
      <c r="A40" t="str">
        <f>"899178608C"</f>
        <v>899178608C</v>
      </c>
      <c r="B40" t="s">
        <v>9</v>
      </c>
      <c r="C40" t="s">
        <v>132</v>
      </c>
      <c r="D40" t="s">
        <v>17</v>
      </c>
      <c r="E40" t="s">
        <v>133</v>
      </c>
      <c r="F40" t="s">
        <v>133</v>
      </c>
      <c r="G40" t="s">
        <v>134</v>
      </c>
      <c r="H40" t="s">
        <v>135</v>
      </c>
      <c r="I40" t="s">
        <v>136</v>
      </c>
    </row>
    <row r="41" spans="1:9" ht="15">
      <c r="A41" t="str">
        <f>"897843896B"</f>
        <v>897843896B</v>
      </c>
      <c r="B41" t="s">
        <v>9</v>
      </c>
      <c r="C41" t="s">
        <v>137</v>
      </c>
      <c r="D41" t="s">
        <v>17</v>
      </c>
      <c r="E41" t="s">
        <v>138</v>
      </c>
      <c r="F41" t="s">
        <v>138</v>
      </c>
      <c r="G41" t="s">
        <v>139</v>
      </c>
      <c r="H41" t="s">
        <v>140</v>
      </c>
      <c r="I41" t="s">
        <v>15</v>
      </c>
    </row>
    <row r="42" spans="1:9" ht="15">
      <c r="A42" t="str">
        <f>"8978271F99"</f>
        <v>8978271F99</v>
      </c>
      <c r="B42" t="s">
        <v>9</v>
      </c>
      <c r="C42" t="s">
        <v>141</v>
      </c>
      <c r="D42" t="s">
        <v>11</v>
      </c>
      <c r="E42" t="s">
        <v>142</v>
      </c>
      <c r="F42" t="s">
        <v>142</v>
      </c>
      <c r="G42" t="s">
        <v>143</v>
      </c>
      <c r="H42" t="s">
        <v>144</v>
      </c>
      <c r="I42" t="s">
        <v>15</v>
      </c>
    </row>
    <row r="43" spans="1:9" ht="15">
      <c r="A43" t="str">
        <f>"Z0C3495CB0"</f>
        <v>Z0C3495CB0</v>
      </c>
      <c r="B43" t="s">
        <v>9</v>
      </c>
      <c r="C43" t="s">
        <v>145</v>
      </c>
      <c r="D43" t="s">
        <v>17</v>
      </c>
      <c r="E43" t="s">
        <v>146</v>
      </c>
      <c r="F43" t="s">
        <v>146</v>
      </c>
      <c r="G43" t="s">
        <v>147</v>
      </c>
      <c r="H43" t="s">
        <v>148</v>
      </c>
      <c r="I43" t="s">
        <v>15</v>
      </c>
    </row>
    <row r="44" spans="1:9" ht="15">
      <c r="A44" t="str">
        <f>"ZA033D7610"</f>
        <v>ZA033D7610</v>
      </c>
      <c r="B44" t="s">
        <v>9</v>
      </c>
      <c r="C44" t="s">
        <v>149</v>
      </c>
      <c r="D44" t="s">
        <v>17</v>
      </c>
      <c r="E44" t="s">
        <v>119</v>
      </c>
      <c r="F44" t="s">
        <v>119</v>
      </c>
      <c r="G44" t="s">
        <v>150</v>
      </c>
      <c r="H44" t="s">
        <v>151</v>
      </c>
      <c r="I44" t="s">
        <v>15</v>
      </c>
    </row>
    <row r="45" spans="1:9" ht="15">
      <c r="A45" t="str">
        <f>"Z7433BFB82"</f>
        <v>Z7433BFB82</v>
      </c>
      <c r="B45" t="s">
        <v>9</v>
      </c>
      <c r="C45" t="s">
        <v>152</v>
      </c>
      <c r="D45" t="s">
        <v>17</v>
      </c>
      <c r="E45" t="s">
        <v>153</v>
      </c>
      <c r="F45" t="s">
        <v>153</v>
      </c>
      <c r="G45" t="s">
        <v>154</v>
      </c>
      <c r="H45" t="s">
        <v>155</v>
      </c>
      <c r="I45" t="s">
        <v>15</v>
      </c>
    </row>
    <row r="46" spans="1:9" ht="15">
      <c r="A46" t="str">
        <f>"8970887225"</f>
        <v>8970887225</v>
      </c>
      <c r="B46" t="s">
        <v>9</v>
      </c>
      <c r="C46" t="s">
        <v>156</v>
      </c>
      <c r="D46" t="s">
        <v>17</v>
      </c>
      <c r="E46" t="s">
        <v>157</v>
      </c>
      <c r="F46" t="s">
        <v>157</v>
      </c>
      <c r="G46" t="s">
        <v>158</v>
      </c>
      <c r="H46" t="s">
        <v>159</v>
      </c>
      <c r="I46" t="s">
        <v>15</v>
      </c>
    </row>
    <row r="47" spans="1:9" ht="15">
      <c r="A47" t="str">
        <f>"Z7F33E3820"</f>
        <v>Z7F33E3820</v>
      </c>
      <c r="B47" t="s">
        <v>9</v>
      </c>
      <c r="C47" t="s">
        <v>160</v>
      </c>
      <c r="D47" t="s">
        <v>17</v>
      </c>
      <c r="E47" t="s">
        <v>161</v>
      </c>
      <c r="F47" t="s">
        <v>161</v>
      </c>
      <c r="G47" t="s">
        <v>162</v>
      </c>
      <c r="H47" t="s">
        <v>163</v>
      </c>
      <c r="I47" t="s">
        <v>15</v>
      </c>
    </row>
    <row r="48" spans="1:9" ht="15">
      <c r="A48" t="str">
        <f>"8990576A03"</f>
        <v>8990576A03</v>
      </c>
      <c r="B48" t="s">
        <v>9</v>
      </c>
      <c r="C48" t="s">
        <v>164</v>
      </c>
      <c r="D48" t="s">
        <v>17</v>
      </c>
      <c r="E48" t="s">
        <v>165</v>
      </c>
      <c r="F48" t="s">
        <v>165</v>
      </c>
      <c r="G48" t="s">
        <v>166</v>
      </c>
      <c r="H48" t="s">
        <v>167</v>
      </c>
      <c r="I48" t="s">
        <v>15</v>
      </c>
    </row>
    <row r="49" spans="1:9" ht="15">
      <c r="A49" t="str">
        <f>"ZED341B68C"</f>
        <v>ZED341B68C</v>
      </c>
      <c r="B49" t="s">
        <v>9</v>
      </c>
      <c r="C49" t="s">
        <v>168</v>
      </c>
      <c r="D49" t="s">
        <v>17</v>
      </c>
      <c r="E49" t="s">
        <v>52</v>
      </c>
      <c r="F49" t="s">
        <v>52</v>
      </c>
      <c r="G49" t="s">
        <v>53</v>
      </c>
      <c r="H49" t="s">
        <v>167</v>
      </c>
      <c r="I49" t="s">
        <v>15</v>
      </c>
    </row>
    <row r="50" spans="1:9" ht="15">
      <c r="A50" t="str">
        <f>"Z4A33D822E"</f>
        <v>Z4A33D822E</v>
      </c>
      <c r="B50" t="s">
        <v>9</v>
      </c>
      <c r="C50" t="s">
        <v>169</v>
      </c>
      <c r="D50" t="s">
        <v>17</v>
      </c>
      <c r="E50" t="s">
        <v>170</v>
      </c>
      <c r="F50" t="s">
        <v>170</v>
      </c>
      <c r="G50" t="s">
        <v>171</v>
      </c>
      <c r="H50" t="s">
        <v>167</v>
      </c>
      <c r="I50" t="s">
        <v>15</v>
      </c>
    </row>
    <row r="51" spans="1:9" ht="15">
      <c r="A51" t="str">
        <f>"ZA03486D25"</f>
        <v>ZA03486D25</v>
      </c>
      <c r="B51" t="s">
        <v>9</v>
      </c>
      <c r="C51" t="s">
        <v>172</v>
      </c>
      <c r="D51" t="s">
        <v>17</v>
      </c>
      <c r="E51" t="s">
        <v>173</v>
      </c>
      <c r="F51" t="s">
        <v>173</v>
      </c>
      <c r="G51" t="s">
        <v>174</v>
      </c>
      <c r="H51" t="s">
        <v>167</v>
      </c>
      <c r="I51" t="s">
        <v>15</v>
      </c>
    </row>
    <row r="52" spans="1:9" ht="15">
      <c r="A52" t="str">
        <f>"Z2233FEDD7"</f>
        <v>Z2233FEDD7</v>
      </c>
      <c r="B52" t="s">
        <v>9</v>
      </c>
      <c r="C52" t="s">
        <v>175</v>
      </c>
      <c r="D52" t="s">
        <v>17</v>
      </c>
      <c r="E52" t="s">
        <v>176</v>
      </c>
      <c r="F52" t="s">
        <v>176</v>
      </c>
      <c r="G52" t="s">
        <v>177</v>
      </c>
      <c r="H52" t="s">
        <v>167</v>
      </c>
      <c r="I52" t="s">
        <v>15</v>
      </c>
    </row>
    <row r="53" spans="1:9" ht="15">
      <c r="A53" t="str">
        <f>"ZB0341411E"</f>
        <v>ZB0341411E</v>
      </c>
      <c r="B53" t="s">
        <v>9</v>
      </c>
      <c r="C53" t="s">
        <v>178</v>
      </c>
      <c r="D53" t="s">
        <v>17</v>
      </c>
      <c r="E53" t="s">
        <v>179</v>
      </c>
      <c r="F53" t="s">
        <v>179</v>
      </c>
      <c r="G53" t="s">
        <v>69</v>
      </c>
      <c r="H53" t="s">
        <v>167</v>
      </c>
      <c r="I53" t="s">
        <v>15</v>
      </c>
    </row>
    <row r="54" spans="1:9" ht="15">
      <c r="A54" t="str">
        <f>"8996379ECB"</f>
        <v>8996379ECB</v>
      </c>
      <c r="B54" t="s">
        <v>9</v>
      </c>
      <c r="C54" t="s">
        <v>180</v>
      </c>
      <c r="D54" t="s">
        <v>17</v>
      </c>
      <c r="E54" t="s">
        <v>181</v>
      </c>
      <c r="F54" t="s">
        <v>181</v>
      </c>
      <c r="G54" t="s">
        <v>182</v>
      </c>
      <c r="H54" t="s">
        <v>167</v>
      </c>
      <c r="I54" t="s">
        <v>15</v>
      </c>
    </row>
    <row r="55" spans="1:9" ht="15">
      <c r="A55" t="str">
        <f>"8958600696"</f>
        <v>8958600696</v>
      </c>
      <c r="B55" t="s">
        <v>9</v>
      </c>
      <c r="C55" t="s">
        <v>183</v>
      </c>
      <c r="D55" t="s">
        <v>17</v>
      </c>
      <c r="E55" t="s">
        <v>68</v>
      </c>
      <c r="F55" t="s">
        <v>68</v>
      </c>
      <c r="G55" t="s">
        <v>184</v>
      </c>
      <c r="H55" t="s">
        <v>185</v>
      </c>
      <c r="I55" t="s">
        <v>15</v>
      </c>
    </row>
    <row r="56" spans="1:9" ht="15">
      <c r="A56" t="str">
        <f>"893170434F"</f>
        <v>893170434F</v>
      </c>
      <c r="B56" t="s">
        <v>9</v>
      </c>
      <c r="C56" t="s">
        <v>186</v>
      </c>
      <c r="D56" t="s">
        <v>17</v>
      </c>
      <c r="E56" t="s">
        <v>187</v>
      </c>
      <c r="F56" t="s">
        <v>187</v>
      </c>
      <c r="G56" t="s">
        <v>188</v>
      </c>
      <c r="H56" t="s">
        <v>189</v>
      </c>
      <c r="I56" t="s">
        <v>15</v>
      </c>
    </row>
    <row r="57" spans="1:9" ht="15">
      <c r="A57" t="str">
        <f>"Z65339D16C"</f>
        <v>Z65339D16C</v>
      </c>
      <c r="B57" t="s">
        <v>9</v>
      </c>
      <c r="C57" t="s">
        <v>190</v>
      </c>
      <c r="D57" t="s">
        <v>17</v>
      </c>
      <c r="E57" t="s">
        <v>138</v>
      </c>
      <c r="F57" t="s">
        <v>138</v>
      </c>
      <c r="G57" t="s">
        <v>191</v>
      </c>
      <c r="H57" t="s">
        <v>192</v>
      </c>
      <c r="I57" t="s">
        <v>15</v>
      </c>
    </row>
    <row r="58" spans="1:9" ht="15">
      <c r="A58" t="str">
        <f>"Z403377E1C"</f>
        <v>Z403377E1C</v>
      </c>
      <c r="B58" t="s">
        <v>9</v>
      </c>
      <c r="C58" t="s">
        <v>193</v>
      </c>
      <c r="D58" t="s">
        <v>17</v>
      </c>
      <c r="E58" t="s">
        <v>79</v>
      </c>
      <c r="F58" t="s">
        <v>79</v>
      </c>
      <c r="G58" t="s">
        <v>194</v>
      </c>
      <c r="H58" t="s">
        <v>195</v>
      </c>
      <c r="I58" t="s">
        <v>194</v>
      </c>
    </row>
    <row r="59" spans="1:9" ht="15">
      <c r="A59" t="str">
        <f>"8921341B7B"</f>
        <v>8921341B7B</v>
      </c>
      <c r="B59" t="s">
        <v>9</v>
      </c>
      <c r="C59" t="s">
        <v>196</v>
      </c>
      <c r="D59" t="s">
        <v>17</v>
      </c>
      <c r="E59" t="s">
        <v>197</v>
      </c>
      <c r="F59" t="s">
        <v>197</v>
      </c>
      <c r="G59" t="s">
        <v>198</v>
      </c>
      <c r="H59" t="s">
        <v>199</v>
      </c>
      <c r="I59" t="s">
        <v>15</v>
      </c>
    </row>
    <row r="60" spans="1:9" ht="15">
      <c r="A60" t="str">
        <f>"8931892E70"</f>
        <v>8931892E70</v>
      </c>
      <c r="B60" t="s">
        <v>9</v>
      </c>
      <c r="C60" t="s">
        <v>200</v>
      </c>
      <c r="D60" t="s">
        <v>17</v>
      </c>
      <c r="E60" t="s">
        <v>157</v>
      </c>
      <c r="F60" t="s">
        <v>157</v>
      </c>
      <c r="G60" t="s">
        <v>201</v>
      </c>
      <c r="H60" t="s">
        <v>199</v>
      </c>
      <c r="I60" t="s">
        <v>15</v>
      </c>
    </row>
    <row r="61" spans="1:9" ht="15">
      <c r="A61" t="str">
        <f>"ZBA338301A"</f>
        <v>ZBA338301A</v>
      </c>
      <c r="B61" t="s">
        <v>9</v>
      </c>
      <c r="C61" t="s">
        <v>202</v>
      </c>
      <c r="D61" t="s">
        <v>17</v>
      </c>
      <c r="E61" t="s">
        <v>72</v>
      </c>
      <c r="F61" t="s">
        <v>72</v>
      </c>
      <c r="G61" t="s">
        <v>203</v>
      </c>
      <c r="H61" t="s">
        <v>192</v>
      </c>
      <c r="I61" t="s">
        <v>15</v>
      </c>
    </row>
    <row r="62" spans="1:9" ht="15">
      <c r="A62" t="str">
        <f>"ZC23364EE3"</f>
        <v>ZC23364EE3</v>
      </c>
      <c r="B62" t="s">
        <v>9</v>
      </c>
      <c r="C62" t="s">
        <v>204</v>
      </c>
      <c r="D62" t="s">
        <v>17</v>
      </c>
      <c r="E62" t="s">
        <v>205</v>
      </c>
      <c r="F62" t="s">
        <v>205</v>
      </c>
      <c r="G62" t="s">
        <v>206</v>
      </c>
      <c r="H62" t="s">
        <v>207</v>
      </c>
      <c r="I62" t="s">
        <v>206</v>
      </c>
    </row>
    <row r="63" spans="1:9" ht="15">
      <c r="A63" t="str">
        <f>"8889141F32"</f>
        <v>8889141F32</v>
      </c>
      <c r="B63" t="s">
        <v>9</v>
      </c>
      <c r="C63" t="s">
        <v>208</v>
      </c>
      <c r="D63" t="s">
        <v>17</v>
      </c>
      <c r="E63" t="s">
        <v>209</v>
      </c>
      <c r="F63" t="s">
        <v>209</v>
      </c>
      <c r="G63" t="s">
        <v>188</v>
      </c>
      <c r="H63" t="s">
        <v>207</v>
      </c>
      <c r="I63" t="s">
        <v>15</v>
      </c>
    </row>
    <row r="64" spans="1:9" ht="15">
      <c r="A64" t="str">
        <f>"ZCC33616C1"</f>
        <v>ZCC33616C1</v>
      </c>
      <c r="B64" t="s">
        <v>9</v>
      </c>
      <c r="C64" t="s">
        <v>210</v>
      </c>
      <c r="D64" t="s">
        <v>17</v>
      </c>
      <c r="E64" t="s">
        <v>84</v>
      </c>
      <c r="F64" t="s">
        <v>84</v>
      </c>
      <c r="G64" t="s">
        <v>211</v>
      </c>
      <c r="H64" t="s">
        <v>212</v>
      </c>
      <c r="I64" t="s">
        <v>15</v>
      </c>
    </row>
    <row r="65" spans="1:9" ht="15">
      <c r="A65" t="str">
        <f>"ZBF33F3B8D"</f>
        <v>ZBF33F3B8D</v>
      </c>
      <c r="B65" t="s">
        <v>9</v>
      </c>
      <c r="C65" t="s">
        <v>213</v>
      </c>
      <c r="D65" t="s">
        <v>17</v>
      </c>
      <c r="E65" t="s">
        <v>214</v>
      </c>
      <c r="F65" t="s">
        <v>214</v>
      </c>
      <c r="G65" t="s">
        <v>41</v>
      </c>
      <c r="H65" t="s">
        <v>192</v>
      </c>
      <c r="I65" t="s">
        <v>15</v>
      </c>
    </row>
    <row r="66" spans="1:9" ht="15">
      <c r="A66" t="str">
        <f>"ZEF3377E37"</f>
        <v>ZEF3377E37</v>
      </c>
      <c r="B66" t="s">
        <v>9</v>
      </c>
      <c r="C66" t="s">
        <v>193</v>
      </c>
      <c r="D66" t="s">
        <v>17</v>
      </c>
      <c r="E66" t="s">
        <v>79</v>
      </c>
      <c r="F66" t="s">
        <v>79</v>
      </c>
      <c r="G66" t="s">
        <v>215</v>
      </c>
      <c r="H66" t="s">
        <v>195</v>
      </c>
      <c r="I66" t="s">
        <v>215</v>
      </c>
    </row>
    <row r="67" spans="1:9" ht="15">
      <c r="A67" t="str">
        <f>"ZF333A2BA9"</f>
        <v>ZF333A2BA9</v>
      </c>
      <c r="B67" t="s">
        <v>9</v>
      </c>
      <c r="C67" t="s">
        <v>216</v>
      </c>
      <c r="D67" t="s">
        <v>17</v>
      </c>
      <c r="E67" t="s">
        <v>72</v>
      </c>
      <c r="F67" t="s">
        <v>72</v>
      </c>
      <c r="G67" t="s">
        <v>217</v>
      </c>
      <c r="H67" t="s">
        <v>192</v>
      </c>
      <c r="I67" t="s">
        <v>15</v>
      </c>
    </row>
    <row r="68" spans="1:9" ht="15">
      <c r="A68" t="str">
        <f>"ZB6332A449"</f>
        <v>ZB6332A449</v>
      </c>
      <c r="B68" t="s">
        <v>9</v>
      </c>
      <c r="C68" t="s">
        <v>218</v>
      </c>
      <c r="D68" t="s">
        <v>17</v>
      </c>
      <c r="E68" t="s">
        <v>119</v>
      </c>
      <c r="F68" t="s">
        <v>119</v>
      </c>
      <c r="G68" t="s">
        <v>219</v>
      </c>
      <c r="H68" t="s">
        <v>220</v>
      </c>
      <c r="I68" t="s">
        <v>15</v>
      </c>
    </row>
    <row r="69" spans="1:9" ht="15">
      <c r="A69" t="str">
        <f>"Z233335C36"</f>
        <v>Z233335C36</v>
      </c>
      <c r="B69" t="s">
        <v>9</v>
      </c>
      <c r="C69" t="s">
        <v>221</v>
      </c>
      <c r="D69" t="s">
        <v>17</v>
      </c>
      <c r="E69" t="s">
        <v>119</v>
      </c>
      <c r="F69" t="s">
        <v>119</v>
      </c>
      <c r="G69" t="s">
        <v>222</v>
      </c>
      <c r="H69" t="s">
        <v>220</v>
      </c>
      <c r="I69" t="s">
        <v>15</v>
      </c>
    </row>
    <row r="70" spans="1:9" ht="15">
      <c r="A70" t="str">
        <f>"Z1832EB0FF"</f>
        <v>Z1832EB0FF</v>
      </c>
      <c r="B70" t="s">
        <v>9</v>
      </c>
      <c r="C70" t="s">
        <v>223</v>
      </c>
      <c r="D70" t="s">
        <v>17</v>
      </c>
      <c r="E70" t="s">
        <v>87</v>
      </c>
      <c r="F70" t="s">
        <v>87</v>
      </c>
      <c r="G70" t="s">
        <v>224</v>
      </c>
      <c r="H70" t="s">
        <v>225</v>
      </c>
      <c r="I70" t="s">
        <v>226</v>
      </c>
    </row>
    <row r="71" spans="1:9" ht="15">
      <c r="A71" t="str">
        <f>"8886504F13"</f>
        <v>8886504F13</v>
      </c>
      <c r="B71" t="s">
        <v>9</v>
      </c>
      <c r="C71" t="s">
        <v>227</v>
      </c>
      <c r="D71" t="s">
        <v>17</v>
      </c>
      <c r="E71" t="s">
        <v>228</v>
      </c>
      <c r="F71" t="s">
        <v>228</v>
      </c>
      <c r="G71" t="s">
        <v>229</v>
      </c>
      <c r="H71" t="s">
        <v>230</v>
      </c>
      <c r="I71" t="s">
        <v>231</v>
      </c>
    </row>
    <row r="72" spans="1:9" ht="15">
      <c r="A72" t="str">
        <f>"Z6E3338118"</f>
        <v>Z6E3338118</v>
      </c>
      <c r="B72" t="s">
        <v>9</v>
      </c>
      <c r="C72" t="s">
        <v>232</v>
      </c>
      <c r="D72" t="s">
        <v>17</v>
      </c>
      <c r="E72" t="s">
        <v>233</v>
      </c>
      <c r="F72" t="s">
        <v>233</v>
      </c>
      <c r="G72" t="s">
        <v>234</v>
      </c>
      <c r="H72" t="s">
        <v>235</v>
      </c>
      <c r="I72" t="s">
        <v>15</v>
      </c>
    </row>
    <row r="73" spans="1:9" ht="15">
      <c r="A73" t="str">
        <f>"Z3232EFF94"</f>
        <v>Z3232EFF94</v>
      </c>
      <c r="B73" t="s">
        <v>9</v>
      </c>
      <c r="C73" t="s">
        <v>236</v>
      </c>
      <c r="D73" t="s">
        <v>17</v>
      </c>
      <c r="E73" t="s">
        <v>237</v>
      </c>
      <c r="F73" t="s">
        <v>237</v>
      </c>
      <c r="G73" t="s">
        <v>238</v>
      </c>
      <c r="H73" t="s">
        <v>235</v>
      </c>
      <c r="I73" t="s">
        <v>238</v>
      </c>
    </row>
    <row r="74" spans="1:9" ht="15">
      <c r="A74" t="str">
        <f>"888999826E"</f>
        <v>888999826E</v>
      </c>
      <c r="B74" t="s">
        <v>9</v>
      </c>
      <c r="C74" t="s">
        <v>239</v>
      </c>
      <c r="D74" t="s">
        <v>17</v>
      </c>
      <c r="E74" t="s">
        <v>240</v>
      </c>
      <c r="F74" t="s">
        <v>240</v>
      </c>
      <c r="G74" t="s">
        <v>241</v>
      </c>
      <c r="H74" t="s">
        <v>242</v>
      </c>
      <c r="I74" t="s">
        <v>15</v>
      </c>
    </row>
    <row r="75" spans="1:9" ht="15">
      <c r="A75" t="str">
        <f>"8883660425"</f>
        <v>8883660425</v>
      </c>
      <c r="B75" t="s">
        <v>9</v>
      </c>
      <c r="C75" t="s">
        <v>243</v>
      </c>
      <c r="D75" t="s">
        <v>17</v>
      </c>
      <c r="E75" t="s">
        <v>99</v>
      </c>
      <c r="F75" t="s">
        <v>99</v>
      </c>
      <c r="G75" t="s">
        <v>244</v>
      </c>
      <c r="H75" t="s">
        <v>245</v>
      </c>
      <c r="I75" t="s">
        <v>246</v>
      </c>
    </row>
    <row r="76" spans="1:9" ht="15">
      <c r="A76" t="str">
        <f>"Z583312AF6"</f>
        <v>Z583312AF6</v>
      </c>
      <c r="B76" t="s">
        <v>9</v>
      </c>
      <c r="C76" t="s">
        <v>247</v>
      </c>
      <c r="D76" t="s">
        <v>17</v>
      </c>
      <c r="E76" t="s">
        <v>248</v>
      </c>
      <c r="F76" t="s">
        <v>248</v>
      </c>
      <c r="G76" t="s">
        <v>215</v>
      </c>
      <c r="H76" t="s">
        <v>235</v>
      </c>
      <c r="I76" t="s">
        <v>15</v>
      </c>
    </row>
    <row r="77" spans="1:9" ht="15">
      <c r="A77" t="str">
        <f>"Z6E32FB66E"</f>
        <v>Z6E32FB66E</v>
      </c>
      <c r="B77" t="s">
        <v>9</v>
      </c>
      <c r="C77" t="s">
        <v>249</v>
      </c>
      <c r="D77" t="s">
        <v>17</v>
      </c>
      <c r="E77" t="s">
        <v>250</v>
      </c>
      <c r="F77" t="s">
        <v>250</v>
      </c>
      <c r="G77" t="s">
        <v>69</v>
      </c>
      <c r="H77" t="s">
        <v>235</v>
      </c>
      <c r="I77" t="s">
        <v>15</v>
      </c>
    </row>
    <row r="78" spans="1:9" ht="15">
      <c r="A78" t="str">
        <f>"Z9C330028F"</f>
        <v>Z9C330028F</v>
      </c>
      <c r="B78" t="s">
        <v>9</v>
      </c>
      <c r="C78" t="s">
        <v>251</v>
      </c>
      <c r="D78" t="s">
        <v>17</v>
      </c>
      <c r="E78" t="s">
        <v>252</v>
      </c>
      <c r="F78" t="s">
        <v>252</v>
      </c>
      <c r="G78" t="s">
        <v>253</v>
      </c>
      <c r="H78" t="s">
        <v>230</v>
      </c>
      <c r="I78" t="s">
        <v>254</v>
      </c>
    </row>
    <row r="79" spans="1:9" ht="15">
      <c r="A79" t="str">
        <f>"ZEE32AD870"</f>
        <v>ZEE32AD870</v>
      </c>
      <c r="B79" t="s">
        <v>9</v>
      </c>
      <c r="C79" t="s">
        <v>255</v>
      </c>
      <c r="D79" t="s">
        <v>17</v>
      </c>
      <c r="E79" t="s">
        <v>233</v>
      </c>
      <c r="F79" t="s">
        <v>233</v>
      </c>
      <c r="G79" t="s">
        <v>256</v>
      </c>
      <c r="H79" t="s">
        <v>235</v>
      </c>
      <c r="I79" t="s">
        <v>15</v>
      </c>
    </row>
    <row r="80" spans="1:9" ht="15">
      <c r="A80" t="str">
        <f>"Z2132FB73F"</f>
        <v>Z2132FB73F</v>
      </c>
      <c r="B80" t="s">
        <v>9</v>
      </c>
      <c r="C80" t="s">
        <v>257</v>
      </c>
      <c r="D80" t="s">
        <v>17</v>
      </c>
      <c r="E80" t="s">
        <v>79</v>
      </c>
      <c r="F80" t="s">
        <v>79</v>
      </c>
      <c r="G80" t="s">
        <v>85</v>
      </c>
      <c r="H80" t="s">
        <v>245</v>
      </c>
      <c r="I80" t="s">
        <v>15</v>
      </c>
    </row>
    <row r="81" spans="1:9" ht="15">
      <c r="A81" t="str">
        <f>"Z5F32F233D"</f>
        <v>Z5F32F233D</v>
      </c>
      <c r="B81" t="s">
        <v>9</v>
      </c>
      <c r="C81" t="s">
        <v>258</v>
      </c>
      <c r="D81" t="s">
        <v>17</v>
      </c>
      <c r="E81" t="s">
        <v>259</v>
      </c>
      <c r="F81" t="s">
        <v>259</v>
      </c>
      <c r="G81" t="s">
        <v>260</v>
      </c>
      <c r="H81" t="s">
        <v>235</v>
      </c>
      <c r="I81" t="s">
        <v>260</v>
      </c>
    </row>
    <row r="82" spans="1:9" ht="15">
      <c r="A82" t="str">
        <f>"88415451C0"</f>
        <v>88415451C0</v>
      </c>
      <c r="B82" t="s">
        <v>9</v>
      </c>
      <c r="C82" t="s">
        <v>261</v>
      </c>
      <c r="D82" t="s">
        <v>17</v>
      </c>
      <c r="E82" t="s">
        <v>262</v>
      </c>
      <c r="F82" t="s">
        <v>262</v>
      </c>
      <c r="G82" t="s">
        <v>263</v>
      </c>
      <c r="H82" t="s">
        <v>242</v>
      </c>
      <c r="I82" t="s">
        <v>264</v>
      </c>
    </row>
    <row r="83" spans="1:9" ht="15">
      <c r="A83" t="str">
        <f>"8876005709"</f>
        <v>8876005709</v>
      </c>
      <c r="B83" t="s">
        <v>9</v>
      </c>
      <c r="C83" t="s">
        <v>265</v>
      </c>
      <c r="D83" t="s">
        <v>17</v>
      </c>
      <c r="E83" t="s">
        <v>181</v>
      </c>
      <c r="F83" t="s">
        <v>181</v>
      </c>
      <c r="G83" t="s">
        <v>266</v>
      </c>
      <c r="H83" t="s">
        <v>267</v>
      </c>
      <c r="I83" t="s">
        <v>15</v>
      </c>
    </row>
    <row r="84" spans="1:9" ht="15">
      <c r="A84" t="str">
        <f>"88716805EF"</f>
        <v>88716805EF</v>
      </c>
      <c r="B84" t="s">
        <v>9</v>
      </c>
      <c r="C84" t="s">
        <v>268</v>
      </c>
      <c r="D84" t="s">
        <v>17</v>
      </c>
      <c r="E84" t="s">
        <v>269</v>
      </c>
      <c r="F84" t="s">
        <v>269</v>
      </c>
      <c r="G84" t="s">
        <v>270</v>
      </c>
      <c r="H84" t="s">
        <v>271</v>
      </c>
      <c r="I84" t="s">
        <v>270</v>
      </c>
    </row>
    <row r="85" spans="1:9" ht="15">
      <c r="A85" t="str">
        <f>"8870716A69"</f>
        <v>8870716A69</v>
      </c>
      <c r="B85" t="s">
        <v>9</v>
      </c>
      <c r="C85" t="s">
        <v>272</v>
      </c>
      <c r="D85" t="s">
        <v>17</v>
      </c>
      <c r="E85" t="s">
        <v>273</v>
      </c>
      <c r="F85" t="s">
        <v>273</v>
      </c>
      <c r="G85" t="s">
        <v>274</v>
      </c>
      <c r="H85" t="s">
        <v>275</v>
      </c>
      <c r="I85" t="s">
        <v>274</v>
      </c>
    </row>
    <row r="86" spans="1:9" ht="15">
      <c r="A86" t="str">
        <f>"8860068768"</f>
        <v>8860068768</v>
      </c>
      <c r="B86" t="s">
        <v>9</v>
      </c>
      <c r="C86" t="s">
        <v>276</v>
      </c>
      <c r="D86" t="s">
        <v>17</v>
      </c>
      <c r="E86" t="s">
        <v>277</v>
      </c>
      <c r="F86" t="s">
        <v>277</v>
      </c>
      <c r="G86" t="s">
        <v>278</v>
      </c>
      <c r="H86" t="s">
        <v>279</v>
      </c>
      <c r="I86" t="s">
        <v>15</v>
      </c>
    </row>
    <row r="87" spans="1:9" ht="15">
      <c r="A87" t="str">
        <f>"8862152F2B"</f>
        <v>8862152F2B</v>
      </c>
      <c r="B87" t="s">
        <v>9</v>
      </c>
      <c r="C87" t="s">
        <v>280</v>
      </c>
      <c r="D87" t="s">
        <v>17</v>
      </c>
      <c r="E87" t="s">
        <v>109</v>
      </c>
      <c r="F87" t="s">
        <v>109</v>
      </c>
      <c r="G87" t="s">
        <v>23</v>
      </c>
      <c r="H87" t="s">
        <v>279</v>
      </c>
      <c r="I87" t="s">
        <v>23</v>
      </c>
    </row>
    <row r="88" spans="1:9" ht="15">
      <c r="A88" t="str">
        <f>"Z0F3248468"</f>
        <v>Z0F3248468</v>
      </c>
      <c r="B88" t="s">
        <v>9</v>
      </c>
      <c r="C88" t="s">
        <v>281</v>
      </c>
      <c r="D88" t="s">
        <v>17</v>
      </c>
      <c r="E88" t="s">
        <v>282</v>
      </c>
      <c r="F88" t="s">
        <v>282</v>
      </c>
      <c r="G88" t="s">
        <v>283</v>
      </c>
      <c r="H88" t="s">
        <v>284</v>
      </c>
      <c r="I88" t="s">
        <v>285</v>
      </c>
    </row>
    <row r="89" spans="1:9" ht="15">
      <c r="A89" t="str">
        <f>"Z0632C4178"</f>
        <v>Z0632C4178</v>
      </c>
      <c r="B89" t="s">
        <v>9</v>
      </c>
      <c r="C89" t="s">
        <v>286</v>
      </c>
      <c r="D89" t="s">
        <v>17</v>
      </c>
      <c r="E89" t="s">
        <v>125</v>
      </c>
      <c r="F89" t="s">
        <v>125</v>
      </c>
      <c r="G89" t="s">
        <v>287</v>
      </c>
      <c r="H89" t="s">
        <v>288</v>
      </c>
      <c r="I89" t="s">
        <v>15</v>
      </c>
    </row>
    <row r="90" spans="1:9" ht="15">
      <c r="A90" t="str">
        <f>"ZCD329A28A"</f>
        <v>ZCD329A28A</v>
      </c>
      <c r="B90" t="s">
        <v>9</v>
      </c>
      <c r="C90" t="s">
        <v>281</v>
      </c>
      <c r="D90" t="s">
        <v>17</v>
      </c>
      <c r="E90" t="s">
        <v>282</v>
      </c>
      <c r="F90" t="s">
        <v>282</v>
      </c>
      <c r="G90" t="s">
        <v>41</v>
      </c>
      <c r="H90" t="s">
        <v>284</v>
      </c>
      <c r="I90" t="s">
        <v>289</v>
      </c>
    </row>
    <row r="91" spans="1:9" ht="15">
      <c r="A91" t="str">
        <f>"Z1232A3F04"</f>
        <v>Z1232A3F04</v>
      </c>
      <c r="B91" t="s">
        <v>9</v>
      </c>
      <c r="C91" t="s">
        <v>290</v>
      </c>
      <c r="D91" t="s">
        <v>17</v>
      </c>
      <c r="E91" t="s">
        <v>22</v>
      </c>
      <c r="F91" t="s">
        <v>22</v>
      </c>
      <c r="G91" t="s">
        <v>291</v>
      </c>
      <c r="H91" t="s">
        <v>279</v>
      </c>
      <c r="I91" t="s">
        <v>291</v>
      </c>
    </row>
    <row r="92" spans="1:9" ht="15">
      <c r="A92" t="str">
        <f>"88551626D9"</f>
        <v>88551626D9</v>
      </c>
      <c r="B92" t="s">
        <v>9</v>
      </c>
      <c r="C92" t="s">
        <v>292</v>
      </c>
      <c r="D92" t="s">
        <v>17</v>
      </c>
      <c r="E92" t="s">
        <v>293</v>
      </c>
      <c r="F92" t="s">
        <v>293</v>
      </c>
      <c r="G92" t="s">
        <v>294</v>
      </c>
      <c r="H92" t="s">
        <v>288</v>
      </c>
      <c r="I92" t="s">
        <v>15</v>
      </c>
    </row>
    <row r="93" spans="1:9" ht="15">
      <c r="A93" t="str">
        <f>"ZCB32A1E85"</f>
        <v>ZCB32A1E85</v>
      </c>
      <c r="B93" t="s">
        <v>9</v>
      </c>
      <c r="C93" t="s">
        <v>295</v>
      </c>
      <c r="D93" t="s">
        <v>17</v>
      </c>
      <c r="E93" t="s">
        <v>296</v>
      </c>
      <c r="F93" t="s">
        <v>296</v>
      </c>
      <c r="G93" t="s">
        <v>297</v>
      </c>
      <c r="H93" t="s">
        <v>298</v>
      </c>
      <c r="I93" t="s">
        <v>297</v>
      </c>
    </row>
    <row r="94" spans="1:9" ht="15">
      <c r="A94" t="str">
        <f>"Z4332A0B83"</f>
        <v>Z4332A0B83</v>
      </c>
      <c r="B94" t="s">
        <v>9</v>
      </c>
      <c r="C94" t="s">
        <v>299</v>
      </c>
      <c r="D94" t="s">
        <v>17</v>
      </c>
      <c r="E94" t="s">
        <v>119</v>
      </c>
      <c r="F94" t="s">
        <v>119</v>
      </c>
      <c r="G94" t="s">
        <v>300</v>
      </c>
      <c r="H94" t="s">
        <v>298</v>
      </c>
      <c r="I94" t="s">
        <v>300</v>
      </c>
    </row>
    <row r="95" spans="1:9" ht="15">
      <c r="A95" t="str">
        <f>"Z2F32AA5F0"</f>
        <v>Z2F32AA5F0</v>
      </c>
      <c r="B95" t="s">
        <v>9</v>
      </c>
      <c r="C95" t="s">
        <v>301</v>
      </c>
      <c r="D95" t="s">
        <v>17</v>
      </c>
      <c r="E95" t="s">
        <v>302</v>
      </c>
      <c r="F95" t="s">
        <v>302</v>
      </c>
      <c r="G95" t="s">
        <v>303</v>
      </c>
      <c r="H95" t="s">
        <v>304</v>
      </c>
      <c r="I95" t="s">
        <v>303</v>
      </c>
    </row>
    <row r="96" spans="1:9" ht="15">
      <c r="A96" t="str">
        <f>"ZBC3280CF2"</f>
        <v>ZBC3280CF2</v>
      </c>
      <c r="B96" t="s">
        <v>9</v>
      </c>
      <c r="C96" t="s">
        <v>305</v>
      </c>
      <c r="D96" t="s">
        <v>17</v>
      </c>
      <c r="E96" t="s">
        <v>306</v>
      </c>
      <c r="F96" t="s">
        <v>306</v>
      </c>
      <c r="G96" t="s">
        <v>307</v>
      </c>
      <c r="H96" t="s">
        <v>308</v>
      </c>
      <c r="I96" t="s">
        <v>307</v>
      </c>
    </row>
    <row r="97" spans="1:9" ht="15">
      <c r="A97" t="str">
        <f>"87754599D9"</f>
        <v>87754599D9</v>
      </c>
      <c r="B97" t="s">
        <v>9</v>
      </c>
      <c r="C97" t="s">
        <v>309</v>
      </c>
      <c r="D97" t="s">
        <v>11</v>
      </c>
      <c r="E97" t="s">
        <v>310</v>
      </c>
      <c r="F97" t="s">
        <v>18</v>
      </c>
      <c r="G97" t="s">
        <v>311</v>
      </c>
      <c r="H97" t="s">
        <v>312</v>
      </c>
      <c r="I97" t="s">
        <v>313</v>
      </c>
    </row>
    <row r="98" spans="1:9" ht="15">
      <c r="A98" t="str">
        <f>"8775466F9E"</f>
        <v>8775466F9E</v>
      </c>
      <c r="B98" t="s">
        <v>9</v>
      </c>
      <c r="C98" t="s">
        <v>314</v>
      </c>
      <c r="D98" t="s">
        <v>11</v>
      </c>
      <c r="E98" t="s">
        <v>315</v>
      </c>
      <c r="F98" t="s">
        <v>18</v>
      </c>
      <c r="G98" t="s">
        <v>316</v>
      </c>
      <c r="H98" t="s">
        <v>312</v>
      </c>
      <c r="I98" t="s">
        <v>317</v>
      </c>
    </row>
    <row r="99" spans="1:9" ht="15">
      <c r="A99" t="str">
        <f>"87440591C2"</f>
        <v>87440591C2</v>
      </c>
      <c r="B99" t="s">
        <v>9</v>
      </c>
      <c r="C99" t="s">
        <v>318</v>
      </c>
      <c r="D99" t="s">
        <v>319</v>
      </c>
      <c r="E99" t="s">
        <v>320</v>
      </c>
      <c r="F99" t="s">
        <v>321</v>
      </c>
      <c r="G99" t="s">
        <v>322</v>
      </c>
      <c r="H99" t="s">
        <v>323</v>
      </c>
      <c r="I99" t="s">
        <v>324</v>
      </c>
    </row>
    <row r="100" spans="1:9" ht="15">
      <c r="A100" t="str">
        <f>"8837684F89"</f>
        <v>8837684F89</v>
      </c>
      <c r="B100" t="s">
        <v>9</v>
      </c>
      <c r="C100" t="s">
        <v>325</v>
      </c>
      <c r="D100" t="s">
        <v>17</v>
      </c>
      <c r="E100" t="s">
        <v>326</v>
      </c>
      <c r="F100" t="s">
        <v>326</v>
      </c>
      <c r="G100" t="s">
        <v>327</v>
      </c>
      <c r="H100" t="s">
        <v>328</v>
      </c>
      <c r="I100" t="s">
        <v>327</v>
      </c>
    </row>
    <row r="101" spans="1:9" ht="15">
      <c r="A101" t="str">
        <f>"87441447E5"</f>
        <v>87441447E5</v>
      </c>
      <c r="B101" t="s">
        <v>9</v>
      </c>
      <c r="C101" t="s">
        <v>329</v>
      </c>
      <c r="D101" t="s">
        <v>319</v>
      </c>
      <c r="E101" t="s">
        <v>330</v>
      </c>
      <c r="F101" t="s">
        <v>331</v>
      </c>
      <c r="G101" t="s">
        <v>332</v>
      </c>
      <c r="H101" t="s">
        <v>323</v>
      </c>
      <c r="I101" t="s">
        <v>333</v>
      </c>
    </row>
    <row r="102" spans="1:9" ht="15">
      <c r="A102" t="str">
        <f>"Z0C3267F7B"</f>
        <v>Z0C3267F7B</v>
      </c>
      <c r="B102" t="s">
        <v>9</v>
      </c>
      <c r="C102" t="s">
        <v>334</v>
      </c>
      <c r="D102" t="s">
        <v>17</v>
      </c>
      <c r="E102" t="s">
        <v>99</v>
      </c>
      <c r="F102" t="s">
        <v>99</v>
      </c>
      <c r="G102" t="s">
        <v>335</v>
      </c>
      <c r="H102" t="s">
        <v>328</v>
      </c>
      <c r="I102" t="s">
        <v>335</v>
      </c>
    </row>
    <row r="103" spans="1:9" ht="15">
      <c r="A103" t="str">
        <f>"Z152917FCA"</f>
        <v>Z152917FCA</v>
      </c>
      <c r="B103" t="s">
        <v>9</v>
      </c>
      <c r="C103" t="s">
        <v>336</v>
      </c>
      <c r="D103" t="s">
        <v>17</v>
      </c>
      <c r="E103" t="s">
        <v>337</v>
      </c>
      <c r="F103" t="s">
        <v>337</v>
      </c>
      <c r="G103" t="s">
        <v>338</v>
      </c>
      <c r="H103" t="s">
        <v>339</v>
      </c>
      <c r="I103" t="s">
        <v>338</v>
      </c>
    </row>
    <row r="104" spans="1:9" ht="15">
      <c r="A104" t="str">
        <f>"881932620D"</f>
        <v>881932620D</v>
      </c>
      <c r="B104" t="s">
        <v>9</v>
      </c>
      <c r="C104" t="s">
        <v>340</v>
      </c>
      <c r="D104" t="s">
        <v>17</v>
      </c>
      <c r="E104" t="s">
        <v>173</v>
      </c>
      <c r="F104" t="s">
        <v>173</v>
      </c>
      <c r="G104" t="s">
        <v>341</v>
      </c>
      <c r="H104" t="s">
        <v>342</v>
      </c>
      <c r="I104" t="s">
        <v>341</v>
      </c>
    </row>
    <row r="105" spans="1:9" ht="15">
      <c r="A105" t="str">
        <f>"Z903295A36"</f>
        <v>Z903295A36</v>
      </c>
      <c r="B105" t="s">
        <v>9</v>
      </c>
      <c r="C105" t="s">
        <v>343</v>
      </c>
      <c r="D105" t="s">
        <v>17</v>
      </c>
      <c r="E105" t="s">
        <v>344</v>
      </c>
      <c r="F105" t="s">
        <v>344</v>
      </c>
      <c r="G105" t="s">
        <v>345</v>
      </c>
      <c r="H105" t="s">
        <v>346</v>
      </c>
      <c r="I105" t="s">
        <v>345</v>
      </c>
    </row>
    <row r="106" spans="1:9" ht="15">
      <c r="A106" t="str">
        <f>"Z4031C2A77"</f>
        <v>Z4031C2A77</v>
      </c>
      <c r="B106" t="s">
        <v>9</v>
      </c>
      <c r="C106" t="s">
        <v>347</v>
      </c>
      <c r="D106" t="s">
        <v>17</v>
      </c>
      <c r="E106" t="s">
        <v>348</v>
      </c>
      <c r="F106" t="s">
        <v>348</v>
      </c>
      <c r="G106" t="s">
        <v>349</v>
      </c>
      <c r="H106" t="s">
        <v>350</v>
      </c>
      <c r="I106" t="s">
        <v>349</v>
      </c>
    </row>
    <row r="107" spans="1:9" ht="15">
      <c r="A107" t="str">
        <f>"Z6E3214610"</f>
        <v>Z6E3214610</v>
      </c>
      <c r="B107" t="s">
        <v>9</v>
      </c>
      <c r="C107" t="s">
        <v>351</v>
      </c>
      <c r="D107" t="s">
        <v>17</v>
      </c>
      <c r="E107" t="s">
        <v>352</v>
      </c>
      <c r="F107" t="s">
        <v>352</v>
      </c>
      <c r="G107" t="s">
        <v>353</v>
      </c>
      <c r="H107" t="s">
        <v>354</v>
      </c>
      <c r="I107" t="s">
        <v>353</v>
      </c>
    </row>
    <row r="108" spans="1:9" ht="15">
      <c r="A108" t="str">
        <f>"ZD531D8874"</f>
        <v>ZD531D8874</v>
      </c>
      <c r="B108" t="s">
        <v>9</v>
      </c>
      <c r="C108" t="s">
        <v>355</v>
      </c>
      <c r="D108" t="s">
        <v>17</v>
      </c>
      <c r="E108" t="s">
        <v>170</v>
      </c>
      <c r="F108" t="s">
        <v>170</v>
      </c>
      <c r="G108" t="s">
        <v>356</v>
      </c>
      <c r="H108" t="s">
        <v>357</v>
      </c>
      <c r="I108" t="s">
        <v>356</v>
      </c>
    </row>
    <row r="109" spans="1:9" ht="15">
      <c r="A109" t="str">
        <f>"ZD0324A0E5"</f>
        <v>ZD0324A0E5</v>
      </c>
      <c r="B109" t="s">
        <v>9</v>
      </c>
      <c r="C109" t="s">
        <v>358</v>
      </c>
      <c r="D109" t="s">
        <v>17</v>
      </c>
      <c r="E109" t="s">
        <v>352</v>
      </c>
      <c r="F109" t="s">
        <v>352</v>
      </c>
      <c r="G109" t="s">
        <v>41</v>
      </c>
      <c r="H109" t="s">
        <v>354</v>
      </c>
      <c r="I109" t="s">
        <v>41</v>
      </c>
    </row>
    <row r="110" spans="1:9" ht="15">
      <c r="A110" t="str">
        <f>"ZC4321F050"</f>
        <v>ZC4321F050</v>
      </c>
      <c r="B110" t="s">
        <v>9</v>
      </c>
      <c r="C110" t="s">
        <v>359</v>
      </c>
      <c r="D110" t="s">
        <v>17</v>
      </c>
      <c r="E110" t="s">
        <v>22</v>
      </c>
      <c r="F110" t="s">
        <v>22</v>
      </c>
      <c r="G110" t="s">
        <v>360</v>
      </c>
      <c r="H110" t="s">
        <v>354</v>
      </c>
      <c r="I110" t="s">
        <v>360</v>
      </c>
    </row>
    <row r="111" spans="1:9" ht="15">
      <c r="A111" t="str">
        <f>"ZC731D305C"</f>
        <v>ZC731D305C</v>
      </c>
      <c r="B111" t="s">
        <v>9</v>
      </c>
      <c r="C111" t="s">
        <v>361</v>
      </c>
      <c r="D111" t="s">
        <v>17</v>
      </c>
      <c r="E111" t="s">
        <v>362</v>
      </c>
      <c r="F111" t="s">
        <v>362</v>
      </c>
      <c r="G111" t="s">
        <v>363</v>
      </c>
      <c r="H111" t="s">
        <v>354</v>
      </c>
      <c r="I111" t="s">
        <v>364</v>
      </c>
    </row>
    <row r="112" spans="1:9" ht="15">
      <c r="A112" t="str">
        <f>"839875470D"</f>
        <v>839875470D</v>
      </c>
      <c r="B112" t="s">
        <v>9</v>
      </c>
      <c r="C112" t="s">
        <v>365</v>
      </c>
      <c r="D112" t="s">
        <v>11</v>
      </c>
      <c r="E112" t="s">
        <v>366</v>
      </c>
      <c r="F112" t="s">
        <v>367</v>
      </c>
      <c r="G112" t="s">
        <v>368</v>
      </c>
      <c r="H112" t="s">
        <v>369</v>
      </c>
      <c r="I112" t="s">
        <v>370</v>
      </c>
    </row>
    <row r="113" spans="1:9" ht="15">
      <c r="A113" t="str">
        <f>"ZC331D9F0E"</f>
        <v>ZC331D9F0E</v>
      </c>
      <c r="B113" t="s">
        <v>9</v>
      </c>
      <c r="C113" t="s">
        <v>371</v>
      </c>
      <c r="D113" t="s">
        <v>17</v>
      </c>
      <c r="E113" t="s">
        <v>372</v>
      </c>
      <c r="F113" t="s">
        <v>372</v>
      </c>
      <c r="G113" t="s">
        <v>373</v>
      </c>
      <c r="H113" t="s">
        <v>374</v>
      </c>
      <c r="I113" t="s">
        <v>375</v>
      </c>
    </row>
    <row r="114" spans="1:9" ht="15">
      <c r="A114" t="str">
        <f>"Z8131E1B6F"</f>
        <v>Z8131E1B6F</v>
      </c>
      <c r="B114" t="s">
        <v>9</v>
      </c>
      <c r="C114" t="s">
        <v>376</v>
      </c>
      <c r="D114" t="s">
        <v>17</v>
      </c>
      <c r="E114" t="s">
        <v>377</v>
      </c>
      <c r="F114" t="s">
        <v>377</v>
      </c>
      <c r="G114" t="s">
        <v>378</v>
      </c>
      <c r="H114" t="s">
        <v>379</v>
      </c>
      <c r="I114" t="s">
        <v>378</v>
      </c>
    </row>
    <row r="115" spans="1:9" ht="15">
      <c r="A115" t="str">
        <f>"Z69317D7C8"</f>
        <v>Z69317D7C8</v>
      </c>
      <c r="B115" t="s">
        <v>9</v>
      </c>
      <c r="C115" t="s">
        <v>145</v>
      </c>
      <c r="D115" t="s">
        <v>17</v>
      </c>
      <c r="E115" t="s">
        <v>146</v>
      </c>
      <c r="F115" t="s">
        <v>146</v>
      </c>
      <c r="G115" t="s">
        <v>380</v>
      </c>
      <c r="H115" t="s">
        <v>381</v>
      </c>
      <c r="I115" t="s">
        <v>382</v>
      </c>
    </row>
    <row r="116" spans="1:9" ht="15">
      <c r="A116" t="str">
        <f>"Z5331D9670"</f>
        <v>Z5331D9670</v>
      </c>
      <c r="B116" t="s">
        <v>9</v>
      </c>
      <c r="C116" t="s">
        <v>383</v>
      </c>
      <c r="D116" t="s">
        <v>17</v>
      </c>
      <c r="E116" t="s">
        <v>384</v>
      </c>
      <c r="F116" t="s">
        <v>384</v>
      </c>
      <c r="G116" t="s">
        <v>385</v>
      </c>
      <c r="H116" t="s">
        <v>379</v>
      </c>
      <c r="I116" t="s">
        <v>385</v>
      </c>
    </row>
    <row r="117" spans="1:9" ht="15">
      <c r="A117" t="str">
        <f>"Z1531B113F"</f>
        <v>Z1531B113F</v>
      </c>
      <c r="B117" t="s">
        <v>9</v>
      </c>
      <c r="C117" t="s">
        <v>386</v>
      </c>
      <c r="D117" t="s">
        <v>17</v>
      </c>
      <c r="E117" t="s">
        <v>387</v>
      </c>
      <c r="F117" t="s">
        <v>387</v>
      </c>
      <c r="G117" t="s">
        <v>388</v>
      </c>
      <c r="H117" t="s">
        <v>389</v>
      </c>
      <c r="I117" t="s">
        <v>390</v>
      </c>
    </row>
    <row r="118" spans="1:9" ht="15">
      <c r="A118" t="str">
        <f>"ZD731D68A3"</f>
        <v>ZD731D68A3</v>
      </c>
      <c r="B118" t="s">
        <v>9</v>
      </c>
      <c r="C118" t="s">
        <v>391</v>
      </c>
      <c r="D118" t="s">
        <v>17</v>
      </c>
      <c r="E118" t="s">
        <v>173</v>
      </c>
      <c r="F118" t="s">
        <v>173</v>
      </c>
      <c r="G118" t="s">
        <v>392</v>
      </c>
      <c r="H118" t="s">
        <v>379</v>
      </c>
      <c r="I118" t="s">
        <v>392</v>
      </c>
    </row>
    <row r="119" spans="1:9" ht="15">
      <c r="A119" t="str">
        <f>"Z7D31DCFD7"</f>
        <v>Z7D31DCFD7</v>
      </c>
      <c r="B119" t="s">
        <v>9</v>
      </c>
      <c r="C119" t="s">
        <v>393</v>
      </c>
      <c r="D119" t="s">
        <v>17</v>
      </c>
      <c r="E119" t="s">
        <v>394</v>
      </c>
      <c r="F119" t="s">
        <v>394</v>
      </c>
      <c r="G119" t="s">
        <v>395</v>
      </c>
      <c r="H119" t="s">
        <v>389</v>
      </c>
      <c r="I119" t="s">
        <v>395</v>
      </c>
    </row>
    <row r="120" spans="1:9" ht="15">
      <c r="A120" t="str">
        <f>"Z7531D8230"</f>
        <v>Z7531D8230</v>
      </c>
      <c r="B120" t="s">
        <v>9</v>
      </c>
      <c r="C120" t="s">
        <v>396</v>
      </c>
      <c r="D120" t="s">
        <v>17</v>
      </c>
      <c r="E120" t="s">
        <v>397</v>
      </c>
      <c r="F120" t="s">
        <v>397</v>
      </c>
      <c r="G120" t="s">
        <v>398</v>
      </c>
      <c r="H120" t="s">
        <v>379</v>
      </c>
      <c r="I120" t="s">
        <v>398</v>
      </c>
    </row>
    <row r="121" spans="1:9" ht="15">
      <c r="A121" t="str">
        <f>"ZDE31D2002"</f>
        <v>ZDE31D2002</v>
      </c>
      <c r="B121" t="s">
        <v>9</v>
      </c>
      <c r="C121" t="s">
        <v>399</v>
      </c>
      <c r="D121" t="s">
        <v>17</v>
      </c>
      <c r="E121" t="s">
        <v>400</v>
      </c>
      <c r="F121" t="s">
        <v>400</v>
      </c>
      <c r="G121" t="s">
        <v>401</v>
      </c>
      <c r="H121" t="s">
        <v>389</v>
      </c>
      <c r="I121" t="s">
        <v>401</v>
      </c>
    </row>
    <row r="122" spans="1:9" ht="15">
      <c r="A122" t="str">
        <f>"Z163199FE1"</f>
        <v>Z163199FE1</v>
      </c>
      <c r="B122" t="s">
        <v>9</v>
      </c>
      <c r="C122" t="s">
        <v>402</v>
      </c>
      <c r="D122" t="s">
        <v>17</v>
      </c>
      <c r="E122" t="s">
        <v>170</v>
      </c>
      <c r="F122" t="s">
        <v>170</v>
      </c>
      <c r="G122" t="s">
        <v>403</v>
      </c>
      <c r="H122" t="s">
        <v>379</v>
      </c>
      <c r="I122" t="s">
        <v>403</v>
      </c>
    </row>
    <row r="123" spans="1:9" ht="15">
      <c r="A123" t="str">
        <f>"Z4831ABDED"</f>
        <v>Z4831ABDED</v>
      </c>
      <c r="B123" t="s">
        <v>9</v>
      </c>
      <c r="C123" t="s">
        <v>404</v>
      </c>
      <c r="D123" t="s">
        <v>17</v>
      </c>
      <c r="E123" t="s">
        <v>405</v>
      </c>
      <c r="F123" t="s">
        <v>405</v>
      </c>
      <c r="G123" t="s">
        <v>406</v>
      </c>
      <c r="H123" t="s">
        <v>379</v>
      </c>
      <c r="I123" t="s">
        <v>406</v>
      </c>
    </row>
    <row r="124" spans="1:9" ht="15">
      <c r="A124" t="str">
        <f>"Z0731F77F4"</f>
        <v>Z0731F77F4</v>
      </c>
      <c r="B124" t="s">
        <v>9</v>
      </c>
      <c r="C124" t="s">
        <v>407</v>
      </c>
      <c r="D124" t="s">
        <v>17</v>
      </c>
      <c r="E124" t="s">
        <v>408</v>
      </c>
      <c r="F124" t="s">
        <v>408</v>
      </c>
      <c r="G124" t="s">
        <v>409</v>
      </c>
      <c r="H124" t="s">
        <v>389</v>
      </c>
      <c r="I124" t="s">
        <v>409</v>
      </c>
    </row>
    <row r="125" spans="1:9" ht="15">
      <c r="A125" t="str">
        <f>"Z05317D652"</f>
        <v>Z05317D652</v>
      </c>
      <c r="B125" t="s">
        <v>9</v>
      </c>
      <c r="C125" t="s">
        <v>410</v>
      </c>
      <c r="D125" t="s">
        <v>17</v>
      </c>
      <c r="E125" t="s">
        <v>411</v>
      </c>
      <c r="F125" t="s">
        <v>411</v>
      </c>
      <c r="G125" t="s">
        <v>409</v>
      </c>
      <c r="H125" t="s">
        <v>389</v>
      </c>
      <c r="I125" t="s">
        <v>409</v>
      </c>
    </row>
    <row r="126" spans="1:9" ht="15">
      <c r="A126" t="str">
        <f>"ZF931368F9"</f>
        <v>ZF931368F9</v>
      </c>
      <c r="B126" t="s">
        <v>9</v>
      </c>
      <c r="C126" t="s">
        <v>412</v>
      </c>
      <c r="D126" t="s">
        <v>17</v>
      </c>
      <c r="E126" t="s">
        <v>413</v>
      </c>
      <c r="F126" t="s">
        <v>413</v>
      </c>
      <c r="G126" t="s">
        <v>414</v>
      </c>
      <c r="H126" t="s">
        <v>415</v>
      </c>
      <c r="I126" t="s">
        <v>414</v>
      </c>
    </row>
    <row r="127" spans="1:9" ht="15">
      <c r="A127" t="str">
        <f>"ZAF316035B"</f>
        <v>ZAF316035B</v>
      </c>
      <c r="B127" t="s">
        <v>9</v>
      </c>
      <c r="C127" t="s">
        <v>416</v>
      </c>
      <c r="D127" t="s">
        <v>17</v>
      </c>
      <c r="E127" t="s">
        <v>417</v>
      </c>
      <c r="F127" t="s">
        <v>417</v>
      </c>
      <c r="G127" t="s">
        <v>418</v>
      </c>
      <c r="H127" t="s">
        <v>419</v>
      </c>
      <c r="I127" t="s">
        <v>418</v>
      </c>
    </row>
    <row r="128" spans="1:9" ht="15">
      <c r="A128" t="str">
        <f>"Z2231920B6"</f>
        <v>Z2231920B6</v>
      </c>
      <c r="B128" t="s">
        <v>9</v>
      </c>
      <c r="C128" t="s">
        <v>420</v>
      </c>
      <c r="D128" t="s">
        <v>17</v>
      </c>
      <c r="E128" t="s">
        <v>421</v>
      </c>
      <c r="F128" t="s">
        <v>421</v>
      </c>
      <c r="G128" t="s">
        <v>392</v>
      </c>
      <c r="H128" t="s">
        <v>422</v>
      </c>
      <c r="I128" t="s">
        <v>392</v>
      </c>
    </row>
    <row r="129" spans="1:9" ht="15">
      <c r="A129" t="str">
        <f>"ZDA31321DE"</f>
        <v>ZDA31321DE</v>
      </c>
      <c r="B129" t="s">
        <v>9</v>
      </c>
      <c r="C129" t="s">
        <v>423</v>
      </c>
      <c r="D129" t="s">
        <v>17</v>
      </c>
      <c r="E129" t="s">
        <v>424</v>
      </c>
      <c r="F129" t="s">
        <v>424</v>
      </c>
      <c r="G129" t="s">
        <v>425</v>
      </c>
      <c r="H129" t="s">
        <v>426</v>
      </c>
      <c r="I129" t="s">
        <v>425</v>
      </c>
    </row>
    <row r="130" spans="1:9" ht="15">
      <c r="A130" t="str">
        <f>"ZE731DB09A"</f>
        <v>ZE731DB09A</v>
      </c>
      <c r="B130" t="s">
        <v>9</v>
      </c>
      <c r="C130" t="s">
        <v>427</v>
      </c>
      <c r="D130" t="s">
        <v>17</v>
      </c>
      <c r="E130" t="s">
        <v>428</v>
      </c>
      <c r="F130" t="s">
        <v>428</v>
      </c>
      <c r="G130" t="s">
        <v>429</v>
      </c>
      <c r="H130" t="s">
        <v>430</v>
      </c>
      <c r="I130" t="s">
        <v>429</v>
      </c>
    </row>
    <row r="131" spans="1:9" ht="15">
      <c r="A131" t="str">
        <f>"Z3C319337C"</f>
        <v>Z3C319337C</v>
      </c>
      <c r="B131" t="s">
        <v>9</v>
      </c>
      <c r="C131" t="s">
        <v>431</v>
      </c>
      <c r="D131" t="s">
        <v>17</v>
      </c>
      <c r="E131" t="s">
        <v>421</v>
      </c>
      <c r="F131" t="s">
        <v>421</v>
      </c>
      <c r="G131" t="s">
        <v>432</v>
      </c>
      <c r="H131" t="s">
        <v>430</v>
      </c>
      <c r="I131" t="s">
        <v>432</v>
      </c>
    </row>
    <row r="132" spans="1:9" ht="15">
      <c r="A132" t="str">
        <f>"Z85319338D"</f>
        <v>Z85319338D</v>
      </c>
      <c r="B132" t="s">
        <v>9</v>
      </c>
      <c r="C132" t="s">
        <v>433</v>
      </c>
      <c r="D132" t="s">
        <v>17</v>
      </c>
      <c r="E132" t="s">
        <v>421</v>
      </c>
      <c r="F132" t="s">
        <v>421</v>
      </c>
      <c r="G132" t="s">
        <v>434</v>
      </c>
      <c r="H132" t="s">
        <v>430</v>
      </c>
      <c r="I132" t="s">
        <v>434</v>
      </c>
    </row>
    <row r="133" spans="1:9" ht="15">
      <c r="A133" t="str">
        <f>"Z8531608B4"</f>
        <v>Z8531608B4</v>
      </c>
      <c r="B133" t="s">
        <v>9</v>
      </c>
      <c r="C133" t="s">
        <v>435</v>
      </c>
      <c r="D133" t="s">
        <v>17</v>
      </c>
      <c r="E133" t="s">
        <v>436</v>
      </c>
      <c r="F133" t="s">
        <v>436</v>
      </c>
      <c r="G133" t="s">
        <v>437</v>
      </c>
      <c r="H133" t="s">
        <v>422</v>
      </c>
      <c r="I133" t="s">
        <v>437</v>
      </c>
    </row>
    <row r="134" spans="1:9" ht="15">
      <c r="A134" t="str">
        <f>"Z033107A4D"</f>
        <v>Z033107A4D</v>
      </c>
      <c r="B134" t="s">
        <v>9</v>
      </c>
      <c r="C134" t="s">
        <v>438</v>
      </c>
      <c r="D134" t="s">
        <v>17</v>
      </c>
      <c r="E134" t="s">
        <v>439</v>
      </c>
      <c r="F134" t="s">
        <v>439</v>
      </c>
      <c r="G134" t="s">
        <v>440</v>
      </c>
      <c r="H134" t="s">
        <v>422</v>
      </c>
      <c r="I134" t="s">
        <v>440</v>
      </c>
    </row>
    <row r="135" spans="1:9" ht="15">
      <c r="A135" t="str">
        <f>"86181881B9"</f>
        <v>86181881B9</v>
      </c>
      <c r="B135" t="s">
        <v>9</v>
      </c>
      <c r="C135" t="s">
        <v>441</v>
      </c>
      <c r="D135" t="s">
        <v>11</v>
      </c>
      <c r="E135" t="s">
        <v>442</v>
      </c>
      <c r="F135" t="s">
        <v>442</v>
      </c>
      <c r="G135" t="s">
        <v>443</v>
      </c>
      <c r="H135" t="s">
        <v>444</v>
      </c>
      <c r="I135" t="s">
        <v>445</v>
      </c>
    </row>
    <row r="136" spans="1:9" ht="15">
      <c r="A136" t="str">
        <f>"Z04315E3F9"</f>
        <v>Z04315E3F9</v>
      </c>
      <c r="B136" t="s">
        <v>9</v>
      </c>
      <c r="C136" t="s">
        <v>446</v>
      </c>
      <c r="D136" t="s">
        <v>17</v>
      </c>
      <c r="E136" t="s">
        <v>447</v>
      </c>
      <c r="F136" t="s">
        <v>447</v>
      </c>
      <c r="G136" t="s">
        <v>448</v>
      </c>
      <c r="H136" t="s">
        <v>422</v>
      </c>
      <c r="I136" t="s">
        <v>448</v>
      </c>
    </row>
    <row r="137" spans="1:9" ht="15">
      <c r="A137" t="str">
        <f>"Z69311DD45"</f>
        <v>Z69311DD45</v>
      </c>
      <c r="B137" t="s">
        <v>9</v>
      </c>
      <c r="C137" t="s">
        <v>449</v>
      </c>
      <c r="D137" t="s">
        <v>17</v>
      </c>
      <c r="E137" t="s">
        <v>450</v>
      </c>
      <c r="F137" t="s">
        <v>450</v>
      </c>
      <c r="G137" t="s">
        <v>451</v>
      </c>
      <c r="H137" t="s">
        <v>452</v>
      </c>
      <c r="I137" t="s">
        <v>451</v>
      </c>
    </row>
    <row r="138" spans="1:9" ht="15">
      <c r="A138" t="str">
        <f>"Z81310B1D5"</f>
        <v>Z81310B1D5</v>
      </c>
      <c r="B138" t="s">
        <v>9</v>
      </c>
      <c r="C138" t="s">
        <v>453</v>
      </c>
      <c r="D138" t="s">
        <v>17</v>
      </c>
      <c r="E138" t="s">
        <v>454</v>
      </c>
      <c r="F138" t="s">
        <v>454</v>
      </c>
      <c r="G138" t="s">
        <v>455</v>
      </c>
      <c r="H138" t="s">
        <v>456</v>
      </c>
      <c r="I138" t="s">
        <v>455</v>
      </c>
    </row>
    <row r="139" spans="1:9" ht="15">
      <c r="A139" t="str">
        <f>"Z9C310B23F"</f>
        <v>Z9C310B23F</v>
      </c>
      <c r="B139" t="s">
        <v>9</v>
      </c>
      <c r="C139" t="s">
        <v>457</v>
      </c>
      <c r="D139" t="s">
        <v>17</v>
      </c>
      <c r="E139" t="s">
        <v>458</v>
      </c>
      <c r="F139" t="s">
        <v>458</v>
      </c>
      <c r="G139" t="s">
        <v>459</v>
      </c>
      <c r="H139" t="s">
        <v>456</v>
      </c>
      <c r="I139" t="s">
        <v>460</v>
      </c>
    </row>
    <row r="140" spans="1:9" ht="15">
      <c r="A140" t="str">
        <f>"Z123122BCA"</f>
        <v>Z123122BCA</v>
      </c>
      <c r="B140" t="s">
        <v>9</v>
      </c>
      <c r="C140" t="s">
        <v>461</v>
      </c>
      <c r="D140" t="s">
        <v>17</v>
      </c>
      <c r="E140" t="s">
        <v>462</v>
      </c>
      <c r="F140" t="s">
        <v>462</v>
      </c>
      <c r="G140" t="s">
        <v>463</v>
      </c>
      <c r="H140" t="s">
        <v>456</v>
      </c>
      <c r="I140" t="s">
        <v>463</v>
      </c>
    </row>
    <row r="141" spans="1:9" ht="15">
      <c r="A141" t="str">
        <f>"Z8331005CF"</f>
        <v>Z8331005CF</v>
      </c>
      <c r="B141" t="s">
        <v>9</v>
      </c>
      <c r="C141" t="s">
        <v>464</v>
      </c>
      <c r="D141" t="s">
        <v>17</v>
      </c>
      <c r="E141" t="s">
        <v>465</v>
      </c>
      <c r="F141" t="s">
        <v>465</v>
      </c>
      <c r="G141" t="s">
        <v>466</v>
      </c>
      <c r="H141" t="s">
        <v>467</v>
      </c>
      <c r="I141" t="s">
        <v>466</v>
      </c>
    </row>
    <row r="142" spans="1:9" ht="15">
      <c r="A142" t="str">
        <f>"Z613100D50"</f>
        <v>Z613100D50</v>
      </c>
      <c r="B142" t="s">
        <v>9</v>
      </c>
      <c r="C142" t="s">
        <v>468</v>
      </c>
      <c r="D142" t="s">
        <v>17</v>
      </c>
      <c r="E142" t="s">
        <v>372</v>
      </c>
      <c r="F142" t="s">
        <v>372</v>
      </c>
      <c r="G142" t="s">
        <v>469</v>
      </c>
      <c r="H142" t="s">
        <v>456</v>
      </c>
      <c r="I142" t="s">
        <v>469</v>
      </c>
    </row>
    <row r="143" spans="1:9" ht="15">
      <c r="A143" t="str">
        <f>"Z51316086A"</f>
        <v>Z51316086A</v>
      </c>
      <c r="B143" t="s">
        <v>9</v>
      </c>
      <c r="C143" t="s">
        <v>470</v>
      </c>
      <c r="D143" t="s">
        <v>17</v>
      </c>
      <c r="E143" t="s">
        <v>471</v>
      </c>
      <c r="F143" t="s">
        <v>471</v>
      </c>
      <c r="G143" t="s">
        <v>472</v>
      </c>
      <c r="H143" t="s">
        <v>473</v>
      </c>
      <c r="I143" t="s">
        <v>472</v>
      </c>
    </row>
    <row r="144" spans="1:9" ht="15">
      <c r="A144" t="str">
        <f>"ZE330B1C40"</f>
        <v>ZE330B1C40</v>
      </c>
      <c r="B144" t="s">
        <v>9</v>
      </c>
      <c r="C144" t="s">
        <v>474</v>
      </c>
      <c r="D144" t="s">
        <v>17</v>
      </c>
      <c r="E144" t="s">
        <v>125</v>
      </c>
      <c r="F144" t="s">
        <v>125</v>
      </c>
      <c r="G144" t="s">
        <v>475</v>
      </c>
      <c r="H144" t="s">
        <v>476</v>
      </c>
      <c r="I144" t="s">
        <v>475</v>
      </c>
    </row>
    <row r="145" spans="1:9" ht="15">
      <c r="A145" t="str">
        <f>"Z8A308339E"</f>
        <v>Z8A308339E</v>
      </c>
      <c r="B145" t="s">
        <v>9</v>
      </c>
      <c r="C145" t="s">
        <v>477</v>
      </c>
      <c r="D145" t="s">
        <v>17</v>
      </c>
      <c r="E145" t="s">
        <v>478</v>
      </c>
      <c r="F145" t="s">
        <v>478</v>
      </c>
      <c r="G145" t="s">
        <v>479</v>
      </c>
      <c r="H145" t="s">
        <v>480</v>
      </c>
      <c r="I145" t="s">
        <v>479</v>
      </c>
    </row>
    <row r="146" spans="1:9" ht="15">
      <c r="A146" t="str">
        <f>"85312133AE"</f>
        <v>85312133AE</v>
      </c>
      <c r="B146" t="s">
        <v>9</v>
      </c>
      <c r="C146" t="s">
        <v>481</v>
      </c>
      <c r="D146" t="s">
        <v>319</v>
      </c>
      <c r="G146" t="s">
        <v>482</v>
      </c>
      <c r="H146" t="s">
        <v>483</v>
      </c>
      <c r="I146" t="s">
        <v>484</v>
      </c>
    </row>
    <row r="147" spans="1:9" ht="15">
      <c r="A147" t="str">
        <f>"796198450C"</f>
        <v>796198450C</v>
      </c>
      <c r="B147" t="s">
        <v>9</v>
      </c>
      <c r="C147" t="s">
        <v>485</v>
      </c>
      <c r="D147" t="s">
        <v>11</v>
      </c>
      <c r="E147" t="s">
        <v>486</v>
      </c>
      <c r="F147" t="s">
        <v>486</v>
      </c>
      <c r="G147" t="s">
        <v>487</v>
      </c>
      <c r="H147" t="s">
        <v>483</v>
      </c>
      <c r="I147" t="s">
        <v>488</v>
      </c>
    </row>
    <row r="148" spans="1:9" ht="15">
      <c r="A148" t="str">
        <f>"7961973BF6"</f>
        <v>7961973BF6</v>
      </c>
      <c r="B148" t="s">
        <v>9</v>
      </c>
      <c r="C148" t="s">
        <v>489</v>
      </c>
      <c r="D148" t="s">
        <v>11</v>
      </c>
      <c r="E148" t="s">
        <v>486</v>
      </c>
      <c r="F148" t="s">
        <v>486</v>
      </c>
      <c r="G148" t="s">
        <v>490</v>
      </c>
      <c r="H148" t="s">
        <v>483</v>
      </c>
      <c r="I148" t="s">
        <v>491</v>
      </c>
    </row>
    <row r="149" spans="1:9" ht="15">
      <c r="A149" t="str">
        <f>"8531209062"</f>
        <v>8531209062</v>
      </c>
      <c r="B149" t="s">
        <v>9</v>
      </c>
      <c r="C149" t="s">
        <v>492</v>
      </c>
      <c r="D149" t="s">
        <v>319</v>
      </c>
      <c r="G149" t="s">
        <v>493</v>
      </c>
      <c r="H149" t="s">
        <v>483</v>
      </c>
      <c r="I149" t="s">
        <v>494</v>
      </c>
    </row>
    <row r="150" spans="1:9" ht="15">
      <c r="A150" t="str">
        <f>"8531204C3E"</f>
        <v>8531204C3E</v>
      </c>
      <c r="B150" t="s">
        <v>9</v>
      </c>
      <c r="C150" t="s">
        <v>495</v>
      </c>
      <c r="D150" t="s">
        <v>319</v>
      </c>
      <c r="G150" t="s">
        <v>496</v>
      </c>
      <c r="H150" t="s">
        <v>483</v>
      </c>
      <c r="I150" t="s">
        <v>497</v>
      </c>
    </row>
    <row r="151" spans="1:9" ht="15">
      <c r="A151" t="str">
        <f>"Z1A30AAF2B"</f>
        <v>Z1A30AAF2B</v>
      </c>
      <c r="B151" t="s">
        <v>9</v>
      </c>
      <c r="C151" t="s">
        <v>498</v>
      </c>
      <c r="D151" t="s">
        <v>17</v>
      </c>
      <c r="E151" t="s">
        <v>170</v>
      </c>
      <c r="F151" t="s">
        <v>170</v>
      </c>
      <c r="G151" t="s">
        <v>499</v>
      </c>
      <c r="H151" t="s">
        <v>500</v>
      </c>
      <c r="I151" t="s">
        <v>499</v>
      </c>
    </row>
    <row r="152" spans="1:9" ht="15">
      <c r="A152" t="str">
        <f>"8246173D38"</f>
        <v>8246173D38</v>
      </c>
      <c r="B152" t="s">
        <v>9</v>
      </c>
      <c r="C152" t="s">
        <v>501</v>
      </c>
      <c r="D152" t="s">
        <v>11</v>
      </c>
      <c r="E152" t="s">
        <v>502</v>
      </c>
      <c r="F152" t="s">
        <v>502</v>
      </c>
      <c r="G152" t="s">
        <v>503</v>
      </c>
      <c r="H152" t="s">
        <v>504</v>
      </c>
      <c r="I152" t="s">
        <v>505</v>
      </c>
    </row>
    <row r="153" spans="1:9" ht="15">
      <c r="A153" t="str">
        <f>"ZCD306EB92"</f>
        <v>ZCD306EB92</v>
      </c>
      <c r="B153" t="s">
        <v>9</v>
      </c>
      <c r="C153" t="s">
        <v>506</v>
      </c>
      <c r="D153" t="s">
        <v>17</v>
      </c>
      <c r="E153" t="s">
        <v>104</v>
      </c>
      <c r="F153" t="s">
        <v>104</v>
      </c>
      <c r="G153" t="s">
        <v>507</v>
      </c>
      <c r="H153" t="s">
        <v>508</v>
      </c>
      <c r="I153" t="s">
        <v>509</v>
      </c>
    </row>
    <row r="154" spans="1:9" ht="15">
      <c r="A154" t="str">
        <f>"ZC531581FB"</f>
        <v>ZC531581FB</v>
      </c>
      <c r="B154" t="s">
        <v>9</v>
      </c>
      <c r="C154" t="s">
        <v>510</v>
      </c>
      <c r="D154" t="s">
        <v>17</v>
      </c>
      <c r="E154" t="s">
        <v>18</v>
      </c>
      <c r="F154" t="s">
        <v>18</v>
      </c>
      <c r="G154" t="s">
        <v>26</v>
      </c>
      <c r="H154" t="s">
        <v>508</v>
      </c>
      <c r="I154" t="s">
        <v>26</v>
      </c>
    </row>
    <row r="155" spans="1:9" ht="15">
      <c r="A155" t="str">
        <f>"Z8D30659E1"</f>
        <v>Z8D30659E1</v>
      </c>
      <c r="B155" t="s">
        <v>9</v>
      </c>
      <c r="C155" t="s">
        <v>511</v>
      </c>
      <c r="D155" t="s">
        <v>17</v>
      </c>
      <c r="E155" t="s">
        <v>512</v>
      </c>
      <c r="F155" t="s">
        <v>512</v>
      </c>
      <c r="G155" t="s">
        <v>513</v>
      </c>
      <c r="H155" t="s">
        <v>514</v>
      </c>
      <c r="I155" t="s">
        <v>513</v>
      </c>
    </row>
    <row r="156" spans="1:9" ht="15">
      <c r="A156" t="str">
        <f>"8467051F82"</f>
        <v>8467051F82</v>
      </c>
      <c r="B156" t="s">
        <v>9</v>
      </c>
      <c r="C156" t="s">
        <v>515</v>
      </c>
      <c r="D156" t="s">
        <v>319</v>
      </c>
      <c r="E156" t="s">
        <v>516</v>
      </c>
      <c r="F156" t="s">
        <v>516</v>
      </c>
      <c r="G156" t="s">
        <v>517</v>
      </c>
      <c r="H156" t="s">
        <v>518</v>
      </c>
      <c r="I156" t="s">
        <v>519</v>
      </c>
    </row>
    <row r="157" spans="1:9" ht="15">
      <c r="A157" t="str">
        <f>"8581560F53"</f>
        <v>8581560F53</v>
      </c>
      <c r="B157" t="s">
        <v>9</v>
      </c>
      <c r="C157" t="s">
        <v>520</v>
      </c>
      <c r="D157" t="s">
        <v>17</v>
      </c>
      <c r="E157" t="s">
        <v>521</v>
      </c>
      <c r="F157" t="s">
        <v>521</v>
      </c>
      <c r="G157" t="s">
        <v>522</v>
      </c>
      <c r="H157" t="s">
        <v>523</v>
      </c>
      <c r="I157" t="s">
        <v>522</v>
      </c>
    </row>
    <row r="158" spans="1:9" ht="15">
      <c r="A158" t="str">
        <f>"8581651A6D"</f>
        <v>8581651A6D</v>
      </c>
      <c r="B158" t="s">
        <v>9</v>
      </c>
      <c r="C158" t="s">
        <v>524</v>
      </c>
      <c r="D158" t="s">
        <v>17</v>
      </c>
      <c r="E158" t="s">
        <v>521</v>
      </c>
      <c r="F158" t="s">
        <v>521</v>
      </c>
      <c r="G158" t="s">
        <v>525</v>
      </c>
      <c r="H158" t="s">
        <v>523</v>
      </c>
      <c r="I158" t="s">
        <v>525</v>
      </c>
    </row>
    <row r="159" spans="1:9" ht="15">
      <c r="A159" t="str">
        <f>"ZF53158327"</f>
        <v>ZF53158327</v>
      </c>
      <c r="B159" t="s">
        <v>9</v>
      </c>
      <c r="C159" t="s">
        <v>526</v>
      </c>
      <c r="D159" t="s">
        <v>17</v>
      </c>
      <c r="E159" t="s">
        <v>31</v>
      </c>
      <c r="F159" t="s">
        <v>31</v>
      </c>
      <c r="G159" t="s">
        <v>527</v>
      </c>
      <c r="H159" t="s">
        <v>508</v>
      </c>
      <c r="I159" t="s">
        <v>527</v>
      </c>
    </row>
    <row r="160" spans="1:9" ht="15">
      <c r="A160" t="str">
        <f>"Z7B3054570"</f>
        <v>Z7B3054570</v>
      </c>
      <c r="B160" t="s">
        <v>9</v>
      </c>
      <c r="C160" t="s">
        <v>528</v>
      </c>
      <c r="D160" t="s">
        <v>17</v>
      </c>
      <c r="E160" t="s">
        <v>529</v>
      </c>
      <c r="F160" t="s">
        <v>529</v>
      </c>
      <c r="G160" t="s">
        <v>29</v>
      </c>
      <c r="H160" t="s">
        <v>514</v>
      </c>
      <c r="I160" t="s">
        <v>530</v>
      </c>
    </row>
    <row r="161" spans="1:9" ht="15">
      <c r="A161" t="str">
        <f>"ZAB3049CFD"</f>
        <v>ZAB3049CFD</v>
      </c>
      <c r="B161" t="s">
        <v>9</v>
      </c>
      <c r="C161" t="s">
        <v>531</v>
      </c>
      <c r="D161" t="s">
        <v>17</v>
      </c>
      <c r="E161" t="s">
        <v>532</v>
      </c>
      <c r="F161" t="s">
        <v>532</v>
      </c>
      <c r="G161" t="s">
        <v>533</v>
      </c>
      <c r="H161" t="s">
        <v>508</v>
      </c>
      <c r="I161" t="s">
        <v>15</v>
      </c>
    </row>
    <row r="162" spans="1:9" ht="15">
      <c r="A162" t="str">
        <f>"Z7D303E211"</f>
        <v>Z7D303E211</v>
      </c>
      <c r="B162" t="s">
        <v>9</v>
      </c>
      <c r="C162" t="s">
        <v>534</v>
      </c>
      <c r="D162" t="s">
        <v>17</v>
      </c>
      <c r="E162" t="s">
        <v>214</v>
      </c>
      <c r="F162" t="s">
        <v>214</v>
      </c>
      <c r="G162" t="s">
        <v>533</v>
      </c>
      <c r="H162" t="s">
        <v>523</v>
      </c>
      <c r="I162" t="s">
        <v>533</v>
      </c>
    </row>
    <row r="163" spans="1:9" ht="15">
      <c r="A163" t="str">
        <f>"Z70308327E"</f>
        <v>Z70308327E</v>
      </c>
      <c r="B163" t="s">
        <v>9</v>
      </c>
      <c r="C163" t="s">
        <v>535</v>
      </c>
      <c r="D163" t="s">
        <v>17</v>
      </c>
      <c r="E163" t="s">
        <v>536</v>
      </c>
      <c r="F163" t="s">
        <v>536</v>
      </c>
      <c r="G163" t="s">
        <v>373</v>
      </c>
      <c r="H163" t="s">
        <v>537</v>
      </c>
      <c r="I163" t="s">
        <v>538</v>
      </c>
    </row>
    <row r="164" spans="1:9" ht="15">
      <c r="A164" t="str">
        <f>"846701844A"</f>
        <v>846701844A</v>
      </c>
      <c r="B164" t="s">
        <v>9</v>
      </c>
      <c r="C164" t="s">
        <v>539</v>
      </c>
      <c r="D164" t="s">
        <v>319</v>
      </c>
      <c r="E164" t="s">
        <v>516</v>
      </c>
      <c r="F164" t="s">
        <v>516</v>
      </c>
      <c r="G164" t="s">
        <v>540</v>
      </c>
      <c r="H164" t="s">
        <v>518</v>
      </c>
      <c r="I164" t="s">
        <v>541</v>
      </c>
    </row>
    <row r="165" spans="1:9" ht="15">
      <c r="A165" t="str">
        <f>"Z31306EBAF"</f>
        <v>Z31306EBAF</v>
      </c>
      <c r="B165" t="s">
        <v>9</v>
      </c>
      <c r="C165" t="s">
        <v>542</v>
      </c>
      <c r="D165" t="s">
        <v>17</v>
      </c>
      <c r="E165" t="s">
        <v>104</v>
      </c>
      <c r="F165" t="s">
        <v>104</v>
      </c>
      <c r="G165" t="s">
        <v>543</v>
      </c>
      <c r="H165" t="s">
        <v>508</v>
      </c>
      <c r="I165" t="s">
        <v>544</v>
      </c>
    </row>
    <row r="166" spans="1:9" ht="15">
      <c r="A166" t="str">
        <f>"ZD8301A096"</f>
        <v>ZD8301A096</v>
      </c>
      <c r="B166" t="s">
        <v>9</v>
      </c>
      <c r="C166" t="s">
        <v>545</v>
      </c>
      <c r="D166" t="s">
        <v>17</v>
      </c>
      <c r="E166" t="s">
        <v>546</v>
      </c>
      <c r="F166" t="s">
        <v>546</v>
      </c>
      <c r="G166" t="s">
        <v>19</v>
      </c>
      <c r="H166" t="s">
        <v>547</v>
      </c>
      <c r="I166" t="s">
        <v>19</v>
      </c>
    </row>
    <row r="167" spans="1:9" ht="15">
      <c r="A167" t="str">
        <f>"Z8A2FB5B20"</f>
        <v>Z8A2FB5B20</v>
      </c>
      <c r="B167" t="s">
        <v>9</v>
      </c>
      <c r="C167" t="s">
        <v>548</v>
      </c>
      <c r="D167" t="s">
        <v>17</v>
      </c>
      <c r="E167" t="s">
        <v>549</v>
      </c>
      <c r="F167" t="s">
        <v>549</v>
      </c>
      <c r="G167" t="s">
        <v>550</v>
      </c>
      <c r="H167" t="s">
        <v>551</v>
      </c>
      <c r="I167" t="s">
        <v>550</v>
      </c>
    </row>
    <row r="168" spans="1:9" ht="15">
      <c r="A168" t="str">
        <f>"Z612FA6F8C"</f>
        <v>Z612FA6F8C</v>
      </c>
      <c r="B168" t="s">
        <v>9</v>
      </c>
      <c r="C168" t="s">
        <v>552</v>
      </c>
      <c r="D168" t="s">
        <v>17</v>
      </c>
      <c r="E168" t="s">
        <v>486</v>
      </c>
      <c r="F168" t="s">
        <v>486</v>
      </c>
      <c r="G168" t="s">
        <v>553</v>
      </c>
      <c r="H168" t="s">
        <v>551</v>
      </c>
      <c r="I168" t="s">
        <v>553</v>
      </c>
    </row>
    <row r="169" spans="1:9" ht="15">
      <c r="A169" t="str">
        <f>"Z632FB5B66"</f>
        <v>Z632FB5B66</v>
      </c>
      <c r="B169" t="s">
        <v>9</v>
      </c>
      <c r="C169" t="s">
        <v>548</v>
      </c>
      <c r="D169" t="s">
        <v>17</v>
      </c>
      <c r="E169" t="s">
        <v>554</v>
      </c>
      <c r="F169" t="s">
        <v>554</v>
      </c>
      <c r="G169" t="s">
        <v>555</v>
      </c>
      <c r="H169" t="s">
        <v>547</v>
      </c>
      <c r="I169" t="s">
        <v>555</v>
      </c>
    </row>
    <row r="170" spans="1:9" ht="15">
      <c r="A170" t="str">
        <f>"Z4F2FD7C0D"</f>
        <v>Z4F2FD7C0D</v>
      </c>
      <c r="B170" t="s">
        <v>9</v>
      </c>
      <c r="C170" t="s">
        <v>556</v>
      </c>
      <c r="D170" t="s">
        <v>17</v>
      </c>
      <c r="E170" t="s">
        <v>557</v>
      </c>
      <c r="F170" t="s">
        <v>557</v>
      </c>
      <c r="G170" t="s">
        <v>558</v>
      </c>
      <c r="H170" t="s">
        <v>559</v>
      </c>
      <c r="I170" t="s">
        <v>558</v>
      </c>
    </row>
    <row r="171" spans="1:9" ht="15">
      <c r="A171" t="str">
        <f>"Z972F50DD6"</f>
        <v>Z972F50DD6</v>
      </c>
      <c r="B171" t="s">
        <v>9</v>
      </c>
      <c r="C171" t="s">
        <v>552</v>
      </c>
      <c r="D171" t="s">
        <v>17</v>
      </c>
      <c r="E171" t="s">
        <v>486</v>
      </c>
      <c r="F171" t="s">
        <v>486</v>
      </c>
      <c r="G171" t="s">
        <v>244</v>
      </c>
      <c r="H171" t="s">
        <v>560</v>
      </c>
      <c r="I171" t="s">
        <v>244</v>
      </c>
    </row>
    <row r="172" spans="1:9" ht="15">
      <c r="A172" t="str">
        <f>"Z552EEDC47"</f>
        <v>Z552EEDC47</v>
      </c>
      <c r="B172" t="s">
        <v>9</v>
      </c>
      <c r="C172" t="s">
        <v>561</v>
      </c>
      <c r="D172" t="s">
        <v>17</v>
      </c>
      <c r="E172" t="s">
        <v>562</v>
      </c>
      <c r="F172" t="s">
        <v>562</v>
      </c>
      <c r="G172" t="s">
        <v>555</v>
      </c>
      <c r="H172" t="s">
        <v>563</v>
      </c>
      <c r="I172" t="s">
        <v>555</v>
      </c>
    </row>
    <row r="173" spans="1:9" ht="15">
      <c r="A173" t="str">
        <f>"7893205ECF"</f>
        <v>7893205ECF</v>
      </c>
      <c r="B173" t="s">
        <v>9</v>
      </c>
      <c r="C173" t="s">
        <v>564</v>
      </c>
      <c r="D173" t="s">
        <v>11</v>
      </c>
      <c r="E173" t="s">
        <v>565</v>
      </c>
      <c r="F173" t="s">
        <v>565</v>
      </c>
      <c r="G173" t="s">
        <v>566</v>
      </c>
      <c r="H173" t="s">
        <v>567</v>
      </c>
      <c r="I173" t="s">
        <v>568</v>
      </c>
    </row>
    <row r="174" spans="1:9" ht="15">
      <c r="A174" t="str">
        <f>"Z672E41A17"</f>
        <v>Z672E41A17</v>
      </c>
      <c r="B174" t="s">
        <v>9</v>
      </c>
      <c r="C174" t="s">
        <v>569</v>
      </c>
      <c r="D174" t="s">
        <v>17</v>
      </c>
      <c r="E174" t="s">
        <v>570</v>
      </c>
      <c r="F174" t="s">
        <v>570</v>
      </c>
      <c r="G174" t="s">
        <v>69</v>
      </c>
      <c r="H174" t="s">
        <v>571</v>
      </c>
      <c r="I174" t="s">
        <v>15</v>
      </c>
    </row>
    <row r="175" spans="1:9" ht="15">
      <c r="A175" t="str">
        <f>"ZEE308A0EE"</f>
        <v>ZEE308A0EE</v>
      </c>
      <c r="B175" t="s">
        <v>9</v>
      </c>
      <c r="C175" t="s">
        <v>572</v>
      </c>
      <c r="D175" t="s">
        <v>17</v>
      </c>
      <c r="E175" t="s">
        <v>34</v>
      </c>
      <c r="F175" t="s">
        <v>34</v>
      </c>
      <c r="G175" t="s">
        <v>19</v>
      </c>
      <c r="H175" t="s">
        <v>573</v>
      </c>
      <c r="I175" t="s">
        <v>19</v>
      </c>
    </row>
    <row r="176" spans="1:9" ht="15">
      <c r="A176" t="str">
        <f>"Z5A2E2D017"</f>
        <v>Z5A2E2D017</v>
      </c>
      <c r="B176" t="s">
        <v>9</v>
      </c>
      <c r="C176" t="s">
        <v>552</v>
      </c>
      <c r="D176" t="s">
        <v>17</v>
      </c>
      <c r="E176" t="s">
        <v>486</v>
      </c>
      <c r="F176" t="s">
        <v>486</v>
      </c>
      <c r="G176" t="s">
        <v>244</v>
      </c>
      <c r="H176" t="s">
        <v>574</v>
      </c>
      <c r="I176" t="s">
        <v>244</v>
      </c>
    </row>
    <row r="177" spans="1:9" ht="15">
      <c r="A177" t="str">
        <f>"Z142E367D3"</f>
        <v>Z142E367D3</v>
      </c>
      <c r="B177" t="s">
        <v>9</v>
      </c>
      <c r="C177" t="s">
        <v>575</v>
      </c>
      <c r="D177" t="s">
        <v>17</v>
      </c>
      <c r="E177" t="s">
        <v>87</v>
      </c>
      <c r="F177" t="s">
        <v>87</v>
      </c>
      <c r="G177" t="s">
        <v>576</v>
      </c>
      <c r="H177" t="s">
        <v>577</v>
      </c>
      <c r="I177" t="s">
        <v>576</v>
      </c>
    </row>
    <row r="178" spans="1:9" ht="15">
      <c r="A178" t="str">
        <f>"Z302D25885"</f>
        <v>Z302D25885</v>
      </c>
      <c r="B178" t="s">
        <v>9</v>
      </c>
      <c r="C178" t="s">
        <v>578</v>
      </c>
      <c r="D178" t="s">
        <v>17</v>
      </c>
      <c r="E178" t="s">
        <v>579</v>
      </c>
      <c r="F178" t="s">
        <v>579</v>
      </c>
      <c r="G178" t="s">
        <v>580</v>
      </c>
      <c r="H178" t="s">
        <v>581</v>
      </c>
      <c r="I178" t="s">
        <v>580</v>
      </c>
    </row>
    <row r="179" spans="1:9" ht="15">
      <c r="A179" t="str">
        <f>"ZF12D5A7B3"</f>
        <v>ZF12D5A7B3</v>
      </c>
      <c r="B179" t="s">
        <v>9</v>
      </c>
      <c r="C179" t="s">
        <v>582</v>
      </c>
      <c r="D179" t="s">
        <v>17</v>
      </c>
      <c r="E179" t="s">
        <v>583</v>
      </c>
      <c r="F179" t="s">
        <v>583</v>
      </c>
      <c r="G179" t="s">
        <v>584</v>
      </c>
      <c r="H179" t="s">
        <v>585</v>
      </c>
      <c r="I179" t="s">
        <v>584</v>
      </c>
    </row>
    <row r="180" spans="1:9" ht="15">
      <c r="A180" t="str">
        <f>"83372937D4"</f>
        <v>83372937D4</v>
      </c>
      <c r="B180" t="s">
        <v>9</v>
      </c>
      <c r="C180" t="s">
        <v>586</v>
      </c>
      <c r="D180" t="s">
        <v>319</v>
      </c>
      <c r="E180" t="s">
        <v>587</v>
      </c>
      <c r="F180" t="s">
        <v>588</v>
      </c>
      <c r="G180" t="s">
        <v>589</v>
      </c>
      <c r="H180" t="s">
        <v>590</v>
      </c>
      <c r="I180" t="s">
        <v>591</v>
      </c>
    </row>
    <row r="181" spans="1:9" ht="15">
      <c r="A181" t="str">
        <f>"Z832F659BA"</f>
        <v>Z832F659BA</v>
      </c>
      <c r="B181" t="s">
        <v>9</v>
      </c>
      <c r="C181" t="s">
        <v>592</v>
      </c>
      <c r="D181" t="s">
        <v>17</v>
      </c>
      <c r="E181" t="s">
        <v>593</v>
      </c>
      <c r="F181" t="s">
        <v>593</v>
      </c>
      <c r="G181" t="s">
        <v>92</v>
      </c>
      <c r="H181" t="s">
        <v>594</v>
      </c>
      <c r="I181" t="s">
        <v>92</v>
      </c>
    </row>
    <row r="182" spans="1:9" ht="15">
      <c r="A182" t="str">
        <f>"ZBF2BF9487"</f>
        <v>ZBF2BF9487</v>
      </c>
      <c r="B182" t="s">
        <v>9</v>
      </c>
      <c r="C182" t="s">
        <v>595</v>
      </c>
      <c r="D182" t="s">
        <v>17</v>
      </c>
      <c r="E182" t="s">
        <v>596</v>
      </c>
      <c r="F182" t="s">
        <v>596</v>
      </c>
      <c r="G182" t="s">
        <v>19</v>
      </c>
      <c r="H182" t="s">
        <v>597</v>
      </c>
      <c r="I182" t="s">
        <v>19</v>
      </c>
    </row>
    <row r="183" spans="1:9" ht="15">
      <c r="A183" t="str">
        <f>"8024519A8E"</f>
        <v>8024519A8E</v>
      </c>
      <c r="B183" t="s">
        <v>9</v>
      </c>
      <c r="C183" t="s">
        <v>598</v>
      </c>
      <c r="D183" t="s">
        <v>17</v>
      </c>
      <c r="E183" t="s">
        <v>293</v>
      </c>
      <c r="F183" t="s">
        <v>293</v>
      </c>
      <c r="G183" t="s">
        <v>599</v>
      </c>
      <c r="H183" t="s">
        <v>600</v>
      </c>
      <c r="I183" t="s">
        <v>601</v>
      </c>
    </row>
    <row r="184" spans="1:9" ht="15">
      <c r="A184" t="str">
        <f>"8024568300"</f>
        <v>8024568300</v>
      </c>
      <c r="B184" t="s">
        <v>9</v>
      </c>
      <c r="C184" t="s">
        <v>602</v>
      </c>
      <c r="D184" t="s">
        <v>11</v>
      </c>
      <c r="E184" t="s">
        <v>277</v>
      </c>
      <c r="F184" t="s">
        <v>277</v>
      </c>
      <c r="G184" t="s">
        <v>603</v>
      </c>
      <c r="H184" t="s">
        <v>604</v>
      </c>
      <c r="I184" t="s">
        <v>605</v>
      </c>
    </row>
    <row r="185" spans="1:9" ht="15">
      <c r="A185" t="str">
        <f>"ZB42AF5074"</f>
        <v>ZB42AF5074</v>
      </c>
      <c r="B185" t="s">
        <v>9</v>
      </c>
      <c r="C185" t="s">
        <v>606</v>
      </c>
      <c r="D185" t="s">
        <v>17</v>
      </c>
      <c r="E185" t="s">
        <v>91</v>
      </c>
      <c r="F185" t="s">
        <v>91</v>
      </c>
      <c r="G185" t="s">
        <v>92</v>
      </c>
      <c r="H185" t="s">
        <v>607</v>
      </c>
      <c r="I185" t="s">
        <v>92</v>
      </c>
    </row>
    <row r="186" spans="1:9" ht="15">
      <c r="A186" t="str">
        <f>"ZD32941BB7"</f>
        <v>ZD32941BB7</v>
      </c>
      <c r="B186" t="s">
        <v>9</v>
      </c>
      <c r="C186" t="s">
        <v>608</v>
      </c>
      <c r="D186" t="s">
        <v>17</v>
      </c>
      <c r="E186" t="s">
        <v>609</v>
      </c>
      <c r="F186" t="s">
        <v>609</v>
      </c>
      <c r="G186" t="s">
        <v>610</v>
      </c>
      <c r="H186" t="s">
        <v>611</v>
      </c>
      <c r="I186" t="s">
        <v>610</v>
      </c>
    </row>
    <row r="187" spans="1:9" ht="15">
      <c r="A187" t="str">
        <f>"Z272917FBD"</f>
        <v>Z272917FBD</v>
      </c>
      <c r="B187" t="s">
        <v>9</v>
      </c>
      <c r="C187" t="s">
        <v>612</v>
      </c>
      <c r="D187" t="s">
        <v>17</v>
      </c>
      <c r="E187" t="s">
        <v>613</v>
      </c>
      <c r="F187" t="s">
        <v>613</v>
      </c>
      <c r="G187" t="s">
        <v>614</v>
      </c>
      <c r="H187" t="s">
        <v>615</v>
      </c>
      <c r="I187" t="s">
        <v>614</v>
      </c>
    </row>
    <row r="188" spans="1:9" ht="15">
      <c r="A188" t="str">
        <f>"ZA427CC8BD"</f>
        <v>ZA427CC8BD</v>
      </c>
      <c r="B188" t="s">
        <v>9</v>
      </c>
      <c r="C188" t="s">
        <v>616</v>
      </c>
      <c r="D188" t="s">
        <v>17</v>
      </c>
      <c r="E188" t="s">
        <v>617</v>
      </c>
      <c r="F188" t="s">
        <v>617</v>
      </c>
      <c r="G188" t="s">
        <v>618</v>
      </c>
      <c r="H188" t="s">
        <v>619</v>
      </c>
      <c r="I188" t="s">
        <v>618</v>
      </c>
    </row>
    <row r="189" spans="1:9" ht="15">
      <c r="A189" t="str">
        <f>"Z8326889E9"</f>
        <v>Z8326889E9</v>
      </c>
      <c r="B189" t="s">
        <v>9</v>
      </c>
      <c r="C189" t="s">
        <v>620</v>
      </c>
      <c r="D189" t="s">
        <v>17</v>
      </c>
      <c r="E189" t="s">
        <v>621</v>
      </c>
      <c r="F189" t="s">
        <v>621</v>
      </c>
      <c r="G189" t="s">
        <v>244</v>
      </c>
      <c r="H189" t="s">
        <v>622</v>
      </c>
      <c r="I189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POLZONI Cristiana</dc:creator>
  <cp:keywords/>
  <dc:description/>
  <cp:lastModifiedBy>POLZONI Cristiana</cp:lastModifiedBy>
  <dcterms:created xsi:type="dcterms:W3CDTF">2022-01-28T13:24:40Z</dcterms:created>
  <dcterms:modified xsi:type="dcterms:W3CDTF">2022-01-28T13:25:02Z</dcterms:modified>
  <cp:category/>
  <cp:version/>
  <cp:contentType/>
  <cp:contentStatus/>
</cp:coreProperties>
</file>